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NB_Mira Road (East)_Grishama Ganesh Ambekar\"/>
    </mc:Choice>
  </mc:AlternateContent>
  <xr:revisionPtr revIDLastSave="0" documentId="13_ncr:1_{4C12DDCE-5D72-4F2F-B5C0-0ADB84EE8948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  <sheet name="Sheet15" sheetId="30" r:id="rId19"/>
    <sheet name="Sheet16" sheetId="31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G33" i="4" s="1"/>
  <c r="Q9" i="4"/>
  <c r="Q8" i="4"/>
  <c r="Q7" i="4"/>
  <c r="Q6" i="4"/>
  <c r="Q5" i="4"/>
  <c r="Q4" i="4"/>
  <c r="Q3" i="4"/>
  <c r="H29" i="4"/>
  <c r="C5" i="25"/>
  <c r="C4" i="25"/>
  <c r="C3" i="25"/>
  <c r="P2" i="4"/>
  <c r="P3" i="4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P17" i="4"/>
  <c r="J17" i="4"/>
  <c r="I17" i="4"/>
  <c r="Q15" i="4"/>
  <c r="B15" i="4" s="1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G15" i="4" l="1"/>
  <c r="F14" i="4"/>
  <c r="H12" i="4"/>
  <c r="G11" i="4"/>
  <c r="H4" i="4"/>
  <c r="B3" i="4"/>
  <c r="C3" i="4" s="1"/>
  <c r="D3" i="4" s="1"/>
  <c r="H9" i="4"/>
  <c r="F10" i="4"/>
  <c r="G7" i="4"/>
  <c r="F6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G3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<sst xmlns="http://schemas.openxmlformats.org/spreadsheetml/2006/main" count="135" uniqueCount="93">
  <si>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</si>
  <si>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</si>
  <si>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</si>
  <si>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</si>
  <si>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</si>
  <si>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</si>
  <si>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</si>
  <si>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</si>
  <si>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</si>
  <si>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</si>
  <si>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</si>
  <si>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</si>
  <si>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</si>
  <si>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</si>
  <si>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</si>
  <si>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</si>
  <si>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</si>
  <si>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</si>
  <si>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</si>
  <si>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</si>
  <si>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</si>
  <si>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</si>
  <si>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</si>
  <si>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</si>
  <si>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</si>
  <si>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</si>
  <si>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</si>
  <si>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</si>
  <si>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</si>
  <si>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</si>
  <si>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</si>
  <si>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</si>
  <si>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</si>
  <si>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</si>
  <si>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</si>
  <si>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</si>
  <si>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</si>
  <si>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</si>
  <si>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</si>
  <si>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</si>
  <si>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</si>
  <si>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</si>
  <si>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</si>
  <si>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</si>
  <si>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</si>
  <si>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</si>
  <si>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</si>
  <si>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</si>
  <si>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</si>
  <si>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</si>
  <si>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</si>
  <si>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</si>
  <si>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</si>
  <si>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</si>
  <si>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</si>
  <si>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</si>
  <si>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</si>
  <si>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</si>
  <si>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</si>
  <si>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</si>
  <si>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</si>
  <si>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</si>
  <si>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</si>
  <si>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</si>
  <si>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</si>
  <si>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</si>
  <si>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</si>
  <si>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</si>
  <si>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</si>
  <si>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</si>
  <si>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</si>
  <si>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</si>
  <si>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</si>
  <si>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</si>
  <si>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</si>
  <si>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</si>
  <si>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</si>
  <si>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</si>
  <si>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</si>
  <si>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</si>
  <si>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</si>
  <si>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</si>
  <si>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</si>
  <si>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</si>
  <si>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IGR-18.08.23</t>
  </si>
  <si>
    <t>IGR-10.07.23</t>
  </si>
  <si>
    <t>IGR-20.06.23</t>
  </si>
  <si>
    <t>IGR-08.05.23</t>
  </si>
  <si>
    <t>IGR-23.08.23</t>
  </si>
  <si>
    <t>IGR-25.09.23</t>
  </si>
  <si>
    <t>IGR-13.09.23</t>
  </si>
  <si>
    <t>IGR-16.02.23</t>
  </si>
  <si>
    <t>24.05.2017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</si>
</sst>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1" fontId="0" fillId="0" borderId="0" xfId="0" applyNumberFormat="1"/>
    <xf numFmtId="0" fontId="1" fillId="2" borderId="0" xfId="0" applyFont="1" applyFill="1"/>
    <xf numFmtId="1" fontId="0" fillId="2" borderId="0" xfId="0" applyNumberForma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59F830-70A9-6F1E-19F1-CFE3E2460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459221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EAA87D-7B3F-77EA-1118-81C8721D3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0021" cy="872611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116358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1F2D78-2105-B330-8999-E228F9823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46758" cy="87642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106832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891705-2BF7-82CE-F7DB-5A8DBE517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37232" cy="889759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506597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D2B5FC-6949-0853-BE9D-92712D69D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98597" cy="863085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478018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E1DF59-6E9D-54C1-BE49-A92E2F6CD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70018" cy="88594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564266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72AF9F-3814-0E76-E4EA-7A453EE91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13866" cy="901190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564266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751A07-E749-7A6B-00C0-317A5F23E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13866" cy="895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BD242B-E0F8-DD4E-8735-17FFCEDDE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17B717-7608-8D9F-2743-0E871095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05CE46-7DA4-26E1-4B99-59308C5A6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1D0E1B-B5A6-BC4B-F2EA-7F1BC5C4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EC5551-1DFF-1781-B45E-E8AE2F720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460DE8-EA72-4FAF-B244-5B0A65C6C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69BA9D-B1B7-4581-9330-59976248D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202010</xdr:colOff>
      <xdr:row>47</xdr:row>
      <xdr:rowOff>67934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438633-03E2-620A-2D0E-1243DC4D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22810" cy="9021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23</xdr:col>
      <xdr:colOff>383010</xdr:colOff>
      <xdr:row>96</xdr:row>
      <xdr:rowOff>29829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8CFBA5-2AA5-D1D3-47E8-2BE715719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334500"/>
          <a:ext cx="14403810" cy="89833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H20" sqref="H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292195.63099999999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321595.63099999999</v>
      </c>
      <c r="D9" s="63" t="s">
        <v>62</v>
      </c>
      <c r="E9" s="64">
        <f>C9/10.764</f>
        <v>29876.963117800075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9</v>
      </c>
      <c r="D13" s="70">
        <f>D12-C13</f>
        <v>91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28" workbookViewId="0">
      <selection activeCell="A50" sqref="A5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48364-7562-4DF3-9BEB-37BC0680949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E300E-29A7-41E3-8CF6-9F34E789E07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6DDE7-B79F-43C4-9F3C-FF4DB4160C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2B126-3AC1-4C00-B409-CF41EE86F9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AC758-9AB9-4231-8BB5-5BB20A30E4E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1D5C0-8949-4403-9E49-583E4D9AB37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E11" sqref="E1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10300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7800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9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51</v>
      </c>
      <c r="D8" s="26">
        <v>2014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13.5</v>
      </c>
      <c r="D10" s="26"/>
      <c r="F10" s="19"/>
    </row>
    <row r="11" spans="1:6" x14ac:dyDescent="0.25">
      <c r="A11" s="16"/>
      <c r="B11" s="27"/>
      <c r="C11" s="28">
        <f>C10%</f>
        <v>0.13500000000000001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337.5</v>
      </c>
      <c r="D12" s="24"/>
      <c r="F12" s="19"/>
    </row>
    <row r="13" spans="1:6" x14ac:dyDescent="0.25">
      <c r="A13" s="16" t="s">
        <v>22</v>
      </c>
      <c r="B13" s="20"/>
      <c r="C13" s="21">
        <f>C6-C12</f>
        <v>2162.5</v>
      </c>
      <c r="D13" s="24"/>
      <c r="F13" s="19"/>
    </row>
    <row r="14" spans="1:6" x14ac:dyDescent="0.25">
      <c r="A14" s="16" t="s">
        <v>15</v>
      </c>
      <c r="B14" s="20"/>
      <c r="C14" s="21">
        <f>C5</f>
        <v>7800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9962.5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404</v>
      </c>
      <c r="D18" s="26"/>
      <c r="F18" s="19"/>
    </row>
    <row r="19" spans="1:6" x14ac:dyDescent="0.25">
      <c r="A19" s="16" t="s">
        <v>73</v>
      </c>
      <c r="B19" s="6"/>
      <c r="C19" s="32">
        <f>C18*C16</f>
        <v>4024850</v>
      </c>
      <c r="D19" s="33"/>
      <c r="E19" s="70"/>
      <c r="F19" s="34"/>
    </row>
    <row r="20" spans="1:6" x14ac:dyDescent="0.25">
      <c r="A20" s="16" t="s">
        <v>24</v>
      </c>
      <c r="C20" s="35">
        <f>C19*90%</f>
        <v>3622365</v>
      </c>
      <c r="D20" s="32"/>
      <c r="F20" s="19"/>
    </row>
    <row r="21" spans="1:6" x14ac:dyDescent="0.25">
      <c r="A21" s="16" t="s">
        <v>25</v>
      </c>
      <c r="C21" s="35">
        <f>C19*80%</f>
        <v>3219880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1010000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8385.1041666666661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H31" sqref="H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395</v>
      </c>
      <c r="C2" s="4">
        <f t="shared" ref="C2:C16" si="1">B2*1.2</f>
        <v>474</v>
      </c>
      <c r="D2" s="4">
        <f t="shared" ref="D2:D16" si="2">C2*1.2</f>
        <v>568.79999999999995</v>
      </c>
      <c r="E2" s="5">
        <f t="shared" ref="E2:E16" si="3">R2</f>
        <v>3800000</v>
      </c>
      <c r="F2" s="4">
        <f t="shared" ref="F2:F15" si="4">ROUND((E2/B2),0)</f>
        <v>9620</v>
      </c>
      <c r="G2" s="4">
        <f t="shared" ref="G2:G15" si="5">ROUND((E2/C2),0)</f>
        <v>8017</v>
      </c>
      <c r="H2" s="4">
        <f t="shared" ref="H2:H15" si="6">ROUND((E2/D2),0)</f>
        <v>6681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 s="78">
        <v>395</v>
      </c>
      <c r="R2" s="2">
        <v>3800000</v>
      </c>
      <c r="S2" s="2" t="s">
        <v>84</v>
      </c>
    </row>
    <row r="3" spans="1:19" x14ac:dyDescent="0.25">
      <c r="A3" s="4">
        <v>2</v>
      </c>
      <c r="B3" s="4">
        <f t="shared" si="0"/>
        <v>400.959</v>
      </c>
      <c r="C3" s="4">
        <f t="shared" si="1"/>
        <v>481.1508</v>
      </c>
      <c r="D3" s="4">
        <f t="shared" si="2"/>
        <v>577.38095999999996</v>
      </c>
      <c r="E3" s="5">
        <f t="shared" si="3"/>
        <v>3550000</v>
      </c>
      <c r="F3" s="4">
        <f t="shared" si="4"/>
        <v>8854</v>
      </c>
      <c r="G3" s="4">
        <f t="shared" si="5"/>
        <v>7378</v>
      </c>
      <c r="H3" s="4">
        <f t="shared" si="6"/>
        <v>6148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 s="78">
        <f>37.25*10.764</f>
        <v>400.959</v>
      </c>
      <c r="R3" s="2">
        <v>3550000</v>
      </c>
      <c r="S3" s="2" t="s">
        <v>85</v>
      </c>
    </row>
    <row r="4" spans="1:19" x14ac:dyDescent="0.25">
      <c r="A4" s="4">
        <v>3</v>
      </c>
      <c r="B4" s="4">
        <f t="shared" si="0"/>
        <v>403.97291999999999</v>
      </c>
      <c r="C4" s="4">
        <f t="shared" si="1"/>
        <v>484.76750399999997</v>
      </c>
      <c r="D4" s="4">
        <f t="shared" si="2"/>
        <v>581.72100479999995</v>
      </c>
      <c r="E4" s="5">
        <f t="shared" si="3"/>
        <v>4000000</v>
      </c>
      <c r="F4" s="79">
        <f t="shared" si="4"/>
        <v>9902</v>
      </c>
      <c r="G4" s="79">
        <f t="shared" si="5"/>
        <v>8251</v>
      </c>
      <c r="H4" s="79">
        <f t="shared" si="6"/>
        <v>6876</v>
      </c>
      <c r="I4" s="79">
        <f t="shared" si="7"/>
        <v>0</v>
      </c>
      <c r="J4" s="79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80">
        <f>37.53*10.764</f>
        <v>403.97291999999999</v>
      </c>
      <c r="R4" s="81">
        <v>4000000</v>
      </c>
      <c r="S4" s="81" t="s">
        <v>86</v>
      </c>
    </row>
    <row r="5" spans="1:19" x14ac:dyDescent="0.25">
      <c r="A5" s="4">
        <v>4</v>
      </c>
      <c r="B5" s="4">
        <f t="shared" si="0"/>
        <v>383.95188000000002</v>
      </c>
      <c r="C5" s="4">
        <f t="shared" si="1"/>
        <v>460.742256</v>
      </c>
      <c r="D5" s="4">
        <f t="shared" si="2"/>
        <v>552.89070719999995</v>
      </c>
      <c r="E5" s="5">
        <f t="shared" si="3"/>
        <v>3150000</v>
      </c>
      <c r="F5" s="4">
        <f t="shared" si="4"/>
        <v>8204</v>
      </c>
      <c r="G5" s="4">
        <f t="shared" si="5"/>
        <v>6837</v>
      </c>
      <c r="H5" s="4">
        <f t="shared" si="6"/>
        <v>5697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 s="78">
        <f>35.67*10.764</f>
        <v>383.95188000000002</v>
      </c>
      <c r="R5" s="2">
        <v>3150000</v>
      </c>
      <c r="S5" s="2" t="s">
        <v>87</v>
      </c>
    </row>
    <row r="6" spans="1:19" x14ac:dyDescent="0.25">
      <c r="A6" s="4">
        <v>5</v>
      </c>
      <c r="B6" s="4">
        <f t="shared" si="0"/>
        <v>403.97291999999999</v>
      </c>
      <c r="C6" s="4">
        <f t="shared" si="1"/>
        <v>484.76750399999997</v>
      </c>
      <c r="D6" s="4">
        <f t="shared" si="2"/>
        <v>581.72100479999995</v>
      </c>
      <c r="E6" s="5">
        <f t="shared" si="3"/>
        <v>3300000</v>
      </c>
      <c r="F6" s="4">
        <f t="shared" si="4"/>
        <v>8169</v>
      </c>
      <c r="G6" s="4">
        <f t="shared" si="5"/>
        <v>6807</v>
      </c>
      <c r="H6" s="4">
        <f t="shared" si="6"/>
        <v>5673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 s="78">
        <f>37.53*10.764</f>
        <v>403.97291999999999</v>
      </c>
      <c r="R6" s="2">
        <v>3300000</v>
      </c>
      <c r="S6" s="2" t="s">
        <v>88</v>
      </c>
    </row>
    <row r="7" spans="1:19" x14ac:dyDescent="0.25">
      <c r="A7" s="4">
        <v>6</v>
      </c>
      <c r="B7" s="4">
        <f t="shared" si="0"/>
        <v>403.97291999999999</v>
      </c>
      <c r="C7" s="4">
        <f t="shared" si="1"/>
        <v>484.76750399999997</v>
      </c>
      <c r="D7" s="4">
        <f t="shared" si="2"/>
        <v>581.72100479999995</v>
      </c>
      <c r="E7" s="5">
        <f t="shared" si="3"/>
        <v>3850000</v>
      </c>
      <c r="F7" s="79">
        <f t="shared" si="4"/>
        <v>9530</v>
      </c>
      <c r="G7" s="79">
        <f t="shared" si="5"/>
        <v>7942</v>
      </c>
      <c r="H7" s="79">
        <f t="shared" si="6"/>
        <v>6618</v>
      </c>
      <c r="I7" s="79">
        <f t="shared" si="7"/>
        <v>0</v>
      </c>
      <c r="J7" s="79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80">
        <f>37.53*10.764</f>
        <v>403.97291999999999</v>
      </c>
      <c r="R7" s="81">
        <v>3850000</v>
      </c>
      <c r="S7" s="81" t="s">
        <v>89</v>
      </c>
    </row>
    <row r="8" spans="1:19" x14ac:dyDescent="0.25">
      <c r="A8" s="4">
        <v>7</v>
      </c>
      <c r="B8" s="4">
        <f t="shared" si="0"/>
        <v>384.92063999999993</v>
      </c>
      <c r="C8" s="4">
        <f t="shared" si="1"/>
        <v>461.90476799999988</v>
      </c>
      <c r="D8" s="4">
        <f t="shared" si="2"/>
        <v>554.28572159999987</v>
      </c>
      <c r="E8" s="5">
        <f t="shared" si="3"/>
        <v>3821000</v>
      </c>
      <c r="F8" s="79">
        <f t="shared" si="4"/>
        <v>9927</v>
      </c>
      <c r="G8" s="79">
        <f t="shared" si="5"/>
        <v>8272</v>
      </c>
      <c r="H8" s="79">
        <f t="shared" si="6"/>
        <v>6894</v>
      </c>
      <c r="I8" s="79">
        <f t="shared" si="7"/>
        <v>0</v>
      </c>
      <c r="J8" s="79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80">
        <f>35.76*10.764</f>
        <v>384.92063999999993</v>
      </c>
      <c r="R8" s="81">
        <v>3821000</v>
      </c>
      <c r="S8" s="81" t="s">
        <v>90</v>
      </c>
    </row>
    <row r="9" spans="1:19" x14ac:dyDescent="0.25">
      <c r="A9" s="4">
        <v>8</v>
      </c>
      <c r="B9" s="4">
        <f t="shared" si="0"/>
        <v>403.97291999999999</v>
      </c>
      <c r="C9" s="4">
        <f t="shared" si="1"/>
        <v>484.76750399999997</v>
      </c>
      <c r="D9" s="4">
        <f t="shared" si="2"/>
        <v>581.72100479999995</v>
      </c>
      <c r="E9" s="5">
        <f t="shared" si="3"/>
        <v>4050000</v>
      </c>
      <c r="F9" s="79">
        <f t="shared" si="4"/>
        <v>10025</v>
      </c>
      <c r="G9" s="79">
        <f t="shared" si="5"/>
        <v>8355</v>
      </c>
      <c r="H9" s="79">
        <f t="shared" si="6"/>
        <v>6962</v>
      </c>
      <c r="I9" s="79">
        <f t="shared" si="7"/>
        <v>0</v>
      </c>
      <c r="J9" s="79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80">
        <f>37.53*10.764</f>
        <v>403.97291999999999</v>
      </c>
      <c r="R9" s="81">
        <v>4050000</v>
      </c>
      <c r="S9" s="81" t="s">
        <v>91</v>
      </c>
    </row>
    <row r="10" spans="1:19" x14ac:dyDescent="0.25">
      <c r="A10" s="4">
        <v>9</v>
      </c>
      <c r="B10" s="4">
        <f t="shared" si="0"/>
        <v>400</v>
      </c>
      <c r="C10" s="4">
        <f t="shared" si="1"/>
        <v>480</v>
      </c>
      <c r="D10" s="4">
        <f t="shared" si="2"/>
        <v>576</v>
      </c>
      <c r="E10" s="5">
        <f t="shared" si="3"/>
        <v>3800000</v>
      </c>
      <c r="F10" s="4">
        <f t="shared" si="4"/>
        <v>9500</v>
      </c>
      <c r="G10" s="4">
        <f t="shared" si="5"/>
        <v>7917</v>
      </c>
      <c r="H10" s="4">
        <f t="shared" si="6"/>
        <v>6597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400</v>
      </c>
      <c r="R10" s="2">
        <v>3800000</v>
      </c>
      <c r="S10" s="2"/>
    </row>
    <row r="11" spans="1:19" x14ac:dyDescent="0.25">
      <c r="A11" s="4">
        <v>10</v>
      </c>
      <c r="B11" s="4">
        <f t="shared" si="0"/>
        <v>434.02777777777783</v>
      </c>
      <c r="C11" s="4">
        <f t="shared" si="1"/>
        <v>520.83333333333337</v>
      </c>
      <c r="D11" s="4">
        <f t="shared" si="2"/>
        <v>625</v>
      </c>
      <c r="E11" s="5">
        <f t="shared" si="3"/>
        <v>3800000</v>
      </c>
      <c r="F11" s="4">
        <f t="shared" si="4"/>
        <v>8755</v>
      </c>
      <c r="G11" s="4">
        <f t="shared" si="5"/>
        <v>7296</v>
      </c>
      <c r="H11" s="4">
        <f t="shared" si="6"/>
        <v>6080</v>
      </c>
      <c r="I11" s="4">
        <f t="shared" si="7"/>
        <v>0</v>
      </c>
      <c r="J11" s="4">
        <f t="shared" si="8"/>
        <v>0</v>
      </c>
      <c r="O11">
        <v>625</v>
      </c>
      <c r="P11">
        <f t="shared" ref="P11:P15" si="10">O11/1.2</f>
        <v>520.83333333333337</v>
      </c>
      <c r="Q11">
        <f t="shared" ref="Q11:Q15" si="11">P11/1.2</f>
        <v>434.02777777777783</v>
      </c>
      <c r="R11" s="2">
        <v>3800000</v>
      </c>
      <c r="S11" s="2"/>
    </row>
    <row r="12" spans="1:19" x14ac:dyDescent="0.25">
      <c r="A12" s="4">
        <v>11</v>
      </c>
      <c r="B12" s="4">
        <f t="shared" si="0"/>
        <v>390</v>
      </c>
      <c r="C12" s="4">
        <f t="shared" si="1"/>
        <v>468</v>
      </c>
      <c r="D12" s="4">
        <f t="shared" si="2"/>
        <v>561.6</v>
      </c>
      <c r="E12" s="5">
        <f t="shared" si="3"/>
        <v>3800000</v>
      </c>
      <c r="F12" s="4">
        <f t="shared" si="4"/>
        <v>9744</v>
      </c>
      <c r="G12" s="4">
        <f t="shared" si="5"/>
        <v>8120</v>
      </c>
      <c r="H12" s="4">
        <f t="shared" si="6"/>
        <v>6766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v>390</v>
      </c>
      <c r="R12" s="2">
        <v>3800000</v>
      </c>
      <c r="S12" s="2"/>
    </row>
    <row r="13" spans="1:19" x14ac:dyDescent="0.25">
      <c r="A13" s="4">
        <v>12</v>
      </c>
      <c r="B13" s="4">
        <f t="shared" si="0"/>
        <v>410</v>
      </c>
      <c r="C13" s="4">
        <f t="shared" si="1"/>
        <v>492</v>
      </c>
      <c r="D13" s="4">
        <f t="shared" si="2"/>
        <v>590.4</v>
      </c>
      <c r="E13" s="5">
        <f t="shared" si="3"/>
        <v>4100000</v>
      </c>
      <c r="F13" s="79">
        <f t="shared" si="4"/>
        <v>10000</v>
      </c>
      <c r="G13" s="79">
        <f t="shared" si="5"/>
        <v>8333</v>
      </c>
      <c r="H13" s="79">
        <f t="shared" si="6"/>
        <v>6944</v>
      </c>
      <c r="I13" s="79">
        <f t="shared" si="7"/>
        <v>0</v>
      </c>
      <c r="J13" s="79">
        <f t="shared" si="8"/>
        <v>0</v>
      </c>
      <c r="K13" s="7"/>
      <c r="L13" s="7"/>
      <c r="M13" s="7"/>
      <c r="N13" s="7"/>
      <c r="O13" s="7">
        <v>0</v>
      </c>
      <c r="P13" s="7">
        <f t="shared" si="10"/>
        <v>0</v>
      </c>
      <c r="Q13" s="7">
        <v>410</v>
      </c>
      <c r="R13" s="81">
        <v>4100000</v>
      </c>
      <c r="S13" s="2"/>
    </row>
    <row r="14" spans="1:19" x14ac:dyDescent="0.25">
      <c r="A14" s="4">
        <v>13</v>
      </c>
      <c r="B14" s="4">
        <f t="shared" si="0"/>
        <v>404</v>
      </c>
      <c r="C14" s="4">
        <f t="shared" si="1"/>
        <v>484.79999999999995</v>
      </c>
      <c r="D14" s="4">
        <f t="shared" si="2"/>
        <v>581.75999999999988</v>
      </c>
      <c r="E14" s="5">
        <f t="shared" si="3"/>
        <v>3800000</v>
      </c>
      <c r="F14" s="4">
        <f t="shared" si="4"/>
        <v>9406</v>
      </c>
      <c r="G14" s="4">
        <f t="shared" si="5"/>
        <v>7838</v>
      </c>
      <c r="H14" s="4">
        <f t="shared" si="6"/>
        <v>6532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v>404</v>
      </c>
      <c r="R14" s="2">
        <v>3800000</v>
      </c>
      <c r="S14" s="2"/>
    </row>
    <row r="15" spans="1:19" x14ac:dyDescent="0.25">
      <c r="A15" s="4">
        <v>14</v>
      </c>
      <c r="B15" s="4">
        <f t="shared" si="0"/>
        <v>493.05555555555566</v>
      </c>
      <c r="C15" s="4">
        <f t="shared" si="1"/>
        <v>591.66666666666674</v>
      </c>
      <c r="D15" s="4">
        <f t="shared" si="2"/>
        <v>710.00000000000011</v>
      </c>
      <c r="E15" s="5">
        <f t="shared" si="3"/>
        <v>5150000</v>
      </c>
      <c r="F15" s="79">
        <f t="shared" si="4"/>
        <v>10445</v>
      </c>
      <c r="G15" s="79">
        <f t="shared" si="5"/>
        <v>8704</v>
      </c>
      <c r="H15" s="79">
        <f t="shared" si="6"/>
        <v>7254</v>
      </c>
      <c r="I15" s="79">
        <f t="shared" si="7"/>
        <v>0</v>
      </c>
      <c r="J15" s="79">
        <f t="shared" si="8"/>
        <v>0</v>
      </c>
      <c r="K15" s="7"/>
      <c r="L15" s="7"/>
      <c r="M15" s="7"/>
      <c r="N15" s="7"/>
      <c r="O15" s="7">
        <v>710</v>
      </c>
      <c r="P15" s="7">
        <f t="shared" si="10"/>
        <v>591.66666666666674</v>
      </c>
      <c r="Q15" s="7">
        <f t="shared" si="11"/>
        <v>493.05555555555566</v>
      </c>
      <c r="R15" s="81">
        <v>5150000</v>
      </c>
      <c r="S15" s="2"/>
    </row>
    <row r="16" spans="1:19" x14ac:dyDescent="0.25">
      <c r="A16" s="4">
        <v>15</v>
      </c>
      <c r="B16" s="4">
        <f t="shared" si="0"/>
        <v>401</v>
      </c>
      <c r="C16" s="4">
        <f t="shared" si="1"/>
        <v>481.2</v>
      </c>
      <c r="D16" s="4">
        <f t="shared" si="2"/>
        <v>577.43999999999994</v>
      </c>
      <c r="E16" s="5">
        <f t="shared" si="3"/>
        <v>4100000</v>
      </c>
      <c r="F16" s="79">
        <f t="shared" ref="F16" si="12">ROUND((E16/B16),0)</f>
        <v>10224</v>
      </c>
      <c r="G16" s="79">
        <f t="shared" ref="G16" si="13">ROUND((E16/C16),0)</f>
        <v>8520</v>
      </c>
      <c r="H16" s="79">
        <f t="shared" ref="H16" si="14">ROUND((E16/D16),0)</f>
        <v>7100</v>
      </c>
      <c r="I16" s="79">
        <f t="shared" ref="I16" si="15">T16</f>
        <v>0</v>
      </c>
      <c r="J16" s="79">
        <f t="shared" ref="J16" si="16">U16</f>
        <v>0</v>
      </c>
      <c r="K16" s="7"/>
      <c r="L16" s="7"/>
      <c r="M16" s="7"/>
      <c r="N16" s="7"/>
      <c r="O16" s="7">
        <v>0</v>
      </c>
      <c r="P16" s="7">
        <f t="shared" ref="P16" si="17">O16/1.2</f>
        <v>0</v>
      </c>
      <c r="Q16" s="7">
        <v>401</v>
      </c>
      <c r="R16" s="81">
        <v>4100000</v>
      </c>
      <c r="S16" s="2"/>
    </row>
    <row r="17" spans="1:19" x14ac:dyDescent="0.25">
      <c r="A17" s="4">
        <v>16</v>
      </c>
      <c r="B17" s="4">
        <f t="shared" ref="B17:B21" si="18">Q17</f>
        <v>403</v>
      </c>
      <c r="C17" s="4">
        <f t="shared" ref="C17:C21" si="19">B17*1.2</f>
        <v>483.59999999999997</v>
      </c>
      <c r="D17" s="4">
        <f t="shared" ref="D17:D21" si="20">C17*1.2</f>
        <v>580.31999999999994</v>
      </c>
      <c r="E17" s="5">
        <f t="shared" ref="E17:E21" si="21">R17</f>
        <v>4300000</v>
      </c>
      <c r="F17" s="79">
        <f t="shared" ref="F17" si="22">ROUND((E17/B17),0)</f>
        <v>10670</v>
      </c>
      <c r="G17" s="79">
        <f t="shared" ref="G17" si="23">ROUND((E17/C17),0)</f>
        <v>8892</v>
      </c>
      <c r="H17" s="79">
        <f t="shared" ref="H17" si="24">ROUND((E17/D17),0)</f>
        <v>7410</v>
      </c>
      <c r="I17" s="79">
        <f t="shared" ref="I17" si="25">T17</f>
        <v>0</v>
      </c>
      <c r="J17" s="79">
        <f t="shared" ref="J17" si="26">U17</f>
        <v>0</v>
      </c>
      <c r="K17" s="7"/>
      <c r="L17" s="7"/>
      <c r="M17" s="7"/>
      <c r="N17" s="7"/>
      <c r="O17" s="7">
        <v>0</v>
      </c>
      <c r="P17" s="7">
        <f t="shared" ref="P17" si="27">O17/1.2</f>
        <v>0</v>
      </c>
      <c r="Q17" s="7">
        <v>403</v>
      </c>
      <c r="R17" s="81">
        <v>4300000</v>
      </c>
      <c r="S17" s="2"/>
    </row>
    <row r="18" spans="1:19" x14ac:dyDescent="0.25">
      <c r="A18" s="4">
        <v>17</v>
      </c>
      <c r="B18" s="4">
        <f t="shared" si="18"/>
        <v>0</v>
      </c>
      <c r="C18" s="4">
        <f t="shared" si="19"/>
        <v>0</v>
      </c>
      <c r="D18" s="4">
        <f t="shared" si="20"/>
        <v>0</v>
      </c>
      <c r="E18" s="5">
        <f t="shared" si="21"/>
        <v>0</v>
      </c>
      <c r="F18" s="4" t="e">
        <f t="shared" ref="F18:F21" si="28">ROUND((E18/B18),0)</f>
        <v>#DIV/0!</v>
      </c>
      <c r="G18" s="4" t="e">
        <f t="shared" ref="G18:G21" si="29">ROUND((E18/C18),0)</f>
        <v>#DIV/0!</v>
      </c>
      <c r="H18" s="4" t="e">
        <f t="shared" ref="H18:H21" si="30">ROUND((E18/D18),0)</f>
        <v>#DIV/0!</v>
      </c>
      <c r="I18" s="4">
        <f t="shared" ref="I18:J21" si="31">T18</f>
        <v>0</v>
      </c>
      <c r="J18" s="4">
        <f t="shared" si="31"/>
        <v>0</v>
      </c>
      <c r="O18">
        <v>0</v>
      </c>
      <c r="P18">
        <f t="shared" ref="P18" si="32">O18/1.2</f>
        <v>0</v>
      </c>
      <c r="Q18">
        <f t="shared" ref="Q18:Q21" si="33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8"/>
        <v>0</v>
      </c>
      <c r="C19" s="4">
        <f t="shared" si="19"/>
        <v>0</v>
      </c>
      <c r="D19" s="4">
        <f t="shared" si="20"/>
        <v>0</v>
      </c>
      <c r="E19" s="5">
        <f t="shared" si="21"/>
        <v>0</v>
      </c>
      <c r="F19" s="4" t="e">
        <f t="shared" si="28"/>
        <v>#DIV/0!</v>
      </c>
      <c r="G19" s="4" t="e">
        <f t="shared" si="29"/>
        <v>#DIV/0!</v>
      </c>
      <c r="H19" s="4" t="e">
        <f t="shared" si="30"/>
        <v>#DIV/0!</v>
      </c>
      <c r="I19" s="4">
        <f t="shared" si="31"/>
        <v>0</v>
      </c>
      <c r="J19" s="4">
        <f t="shared" si="31"/>
        <v>0</v>
      </c>
      <c r="O19">
        <v>0</v>
      </c>
      <c r="P19">
        <f>O19/1.2</f>
        <v>0</v>
      </c>
      <c r="Q19">
        <f t="shared" si="33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4">Q20</f>
        <v>0</v>
      </c>
      <c r="C20" s="4">
        <f t="shared" ref="C20" si="35">B20*1.2</f>
        <v>0</v>
      </c>
      <c r="D20" s="4">
        <f t="shared" ref="D20" si="36">C20*1.2</f>
        <v>0</v>
      </c>
      <c r="E20" s="5">
        <f t="shared" ref="E20" si="37">R20</f>
        <v>0</v>
      </c>
      <c r="F20" s="4" t="e">
        <f t="shared" ref="F20" si="38">ROUND((E20/B20),0)</f>
        <v>#DIV/0!</v>
      </c>
      <c r="G20" s="4" t="e">
        <f t="shared" ref="G20" si="39">ROUND((E20/C20),0)</f>
        <v>#DIV/0!</v>
      </c>
      <c r="H20" s="4" t="e">
        <f t="shared" ref="H20" si="40">ROUND((E20/D20),0)</f>
        <v>#DIV/0!</v>
      </c>
      <c r="I20" s="4">
        <f t="shared" ref="I20" si="41">T20</f>
        <v>0</v>
      </c>
      <c r="J20" s="4">
        <f t="shared" ref="J20" si="42">U20</f>
        <v>0</v>
      </c>
      <c r="O20">
        <v>0</v>
      </c>
      <c r="P20">
        <f t="shared" ref="P20" si="43">O20/1.2</f>
        <v>0</v>
      </c>
      <c r="Q20">
        <f t="shared" ref="Q20" si="44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8"/>
        <v>0</v>
      </c>
      <c r="C21" s="4">
        <f t="shared" si="19"/>
        <v>0</v>
      </c>
      <c r="D21" s="4">
        <f t="shared" si="20"/>
        <v>0</v>
      </c>
      <c r="E21" s="5">
        <f t="shared" si="21"/>
        <v>0</v>
      </c>
      <c r="F21" s="4" t="e">
        <f t="shared" si="28"/>
        <v>#DIV/0!</v>
      </c>
      <c r="G21" s="4" t="e">
        <f t="shared" si="29"/>
        <v>#DIV/0!</v>
      </c>
      <c r="H21" s="4" t="e">
        <f t="shared" si="30"/>
        <v>#DIV/0!</v>
      </c>
      <c r="I21" s="4">
        <f t="shared" si="31"/>
        <v>0</v>
      </c>
      <c r="J21" s="4">
        <f t="shared" si="31"/>
        <v>0</v>
      </c>
      <c r="O21">
        <v>0</v>
      </c>
      <c r="P21">
        <f>O21/1.2</f>
        <v>0</v>
      </c>
      <c r="Q21">
        <f t="shared" si="33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92</v>
      </c>
      <c r="F28" s="57" t="s">
        <v>83</v>
      </c>
      <c r="G28" s="57">
        <v>404</v>
      </c>
    </row>
    <row r="29" spans="1:19" s="10" customFormat="1" x14ac:dyDescent="0.25">
      <c r="C29" s="72" t="s">
        <v>1</v>
      </c>
      <c r="D29" s="72">
        <v>2945620</v>
      </c>
      <c r="F29" s="57" t="s">
        <v>71</v>
      </c>
      <c r="G29" s="57">
        <v>485</v>
      </c>
      <c r="H29" s="10">
        <f>G29/G28</f>
        <v>1.2004950495049505</v>
      </c>
    </row>
    <row r="30" spans="1:19" s="10" customFormat="1" x14ac:dyDescent="0.25">
      <c r="F30" s="57" t="s">
        <v>72</v>
      </c>
      <c r="G30" s="57">
        <v>10000</v>
      </c>
    </row>
    <row r="31" spans="1:19" s="10" customFormat="1" x14ac:dyDescent="0.25">
      <c r="C31" s="75"/>
      <c r="D31" s="75"/>
      <c r="F31" s="75" t="s">
        <v>73</v>
      </c>
      <c r="G31" s="75">
        <f>G28*G30</f>
        <v>4040000</v>
      </c>
      <c r="H31" s="10">
        <f>G31/D29</f>
        <v>1.3715278956552441</v>
      </c>
    </row>
    <row r="32" spans="1:19" s="10" customFormat="1" x14ac:dyDescent="0.25">
      <c r="C32" s="75"/>
      <c r="D32" s="75"/>
      <c r="F32" s="75" t="s">
        <v>24</v>
      </c>
      <c r="G32" s="75">
        <f>G31*90%</f>
        <v>3636000</v>
      </c>
    </row>
    <row r="33" spans="3:7" s="10" customFormat="1" x14ac:dyDescent="0.25">
      <c r="C33" s="75"/>
      <c r="D33" s="75"/>
      <c r="F33" s="75" t="s">
        <v>25</v>
      </c>
      <c r="G33" s="75">
        <f>G31*80%</f>
        <v>3232000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2023-09-27T09:23:45Z</dcterms:modified>
</cp:coreProperties>
</file>