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COMP\Downloads\"/>
    </mc:Choice>
  </mc:AlternateContent>
  <bookViews>
    <workbookView xWindow="0" yWindow="0" windowWidth="20490" windowHeight="7365" tabRatio="932" activeTab="2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9" i="4" l="1"/>
  <c r="H26" i="4"/>
  <c r="H32" i="4"/>
  <c r="Q2" i="4"/>
  <c r="B2" i="4" s="1"/>
  <c r="C2" i="4" s="1"/>
  <c r="P3" i="4"/>
  <c r="P7" i="4"/>
  <c r="Q7" i="4" s="1"/>
  <c r="B7" i="4" s="1"/>
  <c r="C7" i="4" s="1"/>
  <c r="D7" i="4" s="1"/>
  <c r="P6" i="4"/>
  <c r="Q6" i="4" s="1"/>
  <c r="B6" i="4" s="1"/>
  <c r="C6" i="4" s="1"/>
  <c r="P5" i="4"/>
  <c r="Q5" i="4" s="1"/>
  <c r="Q4" i="4"/>
  <c r="B4" i="4" s="1"/>
  <c r="C4" i="4" s="1"/>
  <c r="D4" i="4" s="1"/>
  <c r="C5" i="25"/>
  <c r="C4" i="25"/>
  <c r="C3" i="25"/>
  <c r="P8" i="4"/>
  <c r="Q8" i="4"/>
  <c r="B8" i="4" s="1"/>
  <c r="C8" i="4" s="1"/>
  <c r="D8" i="4" s="1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P11" i="4"/>
  <c r="Q11" i="4" s="1"/>
  <c r="B11" i="4" s="1"/>
  <c r="C11" i="4" s="1"/>
  <c r="D11" i="4" s="1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J4" i="4"/>
  <c r="I4" i="4"/>
  <c r="J3" i="4"/>
  <c r="I3" i="4"/>
  <c r="J2" i="4"/>
  <c r="I2" i="4"/>
  <c r="C12" i="25"/>
  <c r="C11" i="25"/>
  <c r="A18" i="23"/>
  <c r="P20" i="4"/>
  <c r="Q20" i="4" s="1"/>
  <c r="B20" i="4" s="1"/>
  <c r="C20" i="4" s="1"/>
  <c r="D20" i="4" s="1"/>
  <c r="J20" i="4"/>
  <c r="I20" i="4"/>
  <c r="E20" i="4"/>
  <c r="P16" i="4"/>
  <c r="Q16" i="4" s="1"/>
  <c r="B16" i="4" s="1"/>
  <c r="C16" i="4" s="1"/>
  <c r="D16" i="4" s="1"/>
  <c r="J16" i="4"/>
  <c r="I16" i="4"/>
  <c r="E16" i="4"/>
  <c r="E15" i="4"/>
  <c r="E14" i="4"/>
  <c r="E13" i="4"/>
  <c r="E12" i="4"/>
  <c r="H12" i="4" s="1"/>
  <c r="E11" i="4"/>
  <c r="E10" i="4"/>
  <c r="E9" i="4"/>
  <c r="E8" i="4"/>
  <c r="E7" i="4"/>
  <c r="E6" i="4"/>
  <c r="E5" i="4"/>
  <c r="E4" i="4"/>
  <c r="E3" i="4"/>
  <c r="E2" i="4"/>
  <c r="G34" i="4"/>
  <c r="G36" i="4" s="1"/>
  <c r="C20" i="25"/>
  <c r="C16" i="25"/>
  <c r="C17" i="25" s="1"/>
  <c r="B3" i="4" l="1"/>
  <c r="C3" i="4" s="1"/>
  <c r="D3" i="4" s="1"/>
  <c r="H3" i="4" s="1"/>
  <c r="H4" i="4"/>
  <c r="F14" i="4"/>
  <c r="G11" i="4"/>
  <c r="G15" i="4"/>
  <c r="H9" i="4"/>
  <c r="F10" i="4"/>
  <c r="G7" i="4"/>
  <c r="F6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4" i="4"/>
  <c r="G35" i="4"/>
  <c r="C7" i="25"/>
  <c r="E5" i="25"/>
  <c r="E17" i="25"/>
  <c r="C19" i="25"/>
  <c r="C21" i="25" s="1"/>
  <c r="E21" i="25" s="1"/>
  <c r="C9" i="25" l="1"/>
  <c r="E9" i="25" s="1"/>
  <c r="F3" i="4"/>
  <c r="G3" i="4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7" i="4"/>
  <c r="H17" i="4" s="1"/>
  <c r="D19" i="4" l="1"/>
  <c r="H19" i="4" s="1"/>
</calcChain>
</file>

<file path=xl/sharedStrings.xml><?xml version="1.0" encoding="utf-8"?>
<sst xmlns="http://schemas.openxmlformats.org/spreadsheetml/2006/main" count="132" uniqueCount="91">
  <si>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</si>
  <si>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</si>
  <si>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</si>
  <si>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</si>
  <si>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</si>
  <si>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</si>
  <si>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</si>
  <si>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</si>
  <si>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</si>
  <si>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</si>
  <si>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</si>
  <si>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</si>
  <si>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</si>
  <si>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</si>
  <si>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</si>
  <si>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</si>
  <si>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</si>
  <si>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</si>
  <si>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</si>
  <si>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</si>
  <si>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</si>
  <si>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</si>
  <si>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</si>
  <si>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</si>
  <si>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</si>
  <si>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</si>
  <si>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</si>
  <si>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</si>
  <si>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</si>
  <si>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</si>
  <si>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</si>
  <si>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</si>
  <si>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</si>
  <si>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</si>
  <si>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</si>
  <si>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</si>
  <si>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</si>
  <si>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</si>
  <si>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</si>
  <si>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</si>
  <si>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</si>
  <si>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</si>
  <si>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</si>
  <si>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</si>
  <si>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</si>
  <si>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</si>
  <si>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</si>
  <si>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</si>
  <si>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</si>
  <si>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</si>
  <si>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</si>
  <si>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</si>
  <si>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</si>
  <si>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</si>
  <si>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</si>
  <si>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</si>
  <si>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</si>
  <si>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</si>
  <si>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</si>
  <si>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</si>
  <si>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</si>
  <si>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</si>
  <si>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</si>
  <si>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</si>
  <si>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</si>
  <si>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</si>
  <si>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</si>
  <si>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</si>
  <si>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</si>
  <si>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</si>
  <si>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</si>
  <si>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</si>
  <si>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</si>
  <si>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</si>
  <si>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</si>
  <si>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</si>
  <si>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</si>
  <si>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</si>
  <si>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</si>
  <si>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</si>
  <si>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</si>
  <si>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</si>
  <si>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</si>
  <si>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</si>
  <si>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</si>
  <si>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GROUND FLOOR</t>
  </si>
  <si>
    <t>OPEN AREA</t>
  </si>
  <si>
    <t>1ST FLOOR</t>
  </si>
  <si>
    <t>TMCA</t>
  </si>
  <si>
    <t>TERRACE</t>
  </si>
  <si>
    <t>Plot No. 8, Aishwarya CHSL, Ankleshwar, Bharuch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</si>
</sst>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669FB006-CA60-5640-3FF4-B007F2FE8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29</xdr:col>
      <xdr:colOff>607314</xdr:colOff>
      <xdr:row>109</xdr:row>
      <xdr:rowOff>189214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D6317EFE-C12F-A224-3392-BAD7B4874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4013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E6B51F38-A020-12EC-8FA7-71008159E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904D1E55-ED9A-C167-4F28-7274490B8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21"/>
  <sheetViews>
    <sheetView workbookViewId="0">
      <selection activeCell="J21" sqref="J21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78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84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79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80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81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82</v>
      </c>
      <c r="C8" s="57">
        <f>C7*D13%</f>
        <v>256875.28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83</v>
      </c>
      <c r="C9" s="62">
        <f>C6+C8</f>
        <v>286275.28000000003</v>
      </c>
      <c r="D9" s="63" t="s">
        <v>62</v>
      </c>
      <c r="E9" s="64">
        <f>C9/10.764</f>
        <v>26595.622445187666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2003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20</v>
      </c>
      <c r="D13" s="70">
        <f>D12-C13</f>
        <v>80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O30" sqref="O30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4"/>
  <sheetViews>
    <sheetView tabSelected="1" workbookViewId="0">
      <selection activeCell="H11" sqref="H11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7700</v>
      </c>
      <c r="D3" s="24" t="s">
        <v>76</v>
      </c>
      <c r="E3" s="6" t="s">
        <v>77</v>
      </c>
      <c r="F3" s="19"/>
    </row>
    <row r="4" spans="1:6" ht="30" x14ac:dyDescent="0.25">
      <c r="A4" s="23" t="s">
        <v>14</v>
      </c>
      <c r="B4" s="20"/>
      <c r="C4" s="21">
        <v>1500</v>
      </c>
      <c r="D4" s="24"/>
      <c r="F4" s="19"/>
    </row>
    <row r="5" spans="1:6" x14ac:dyDescent="0.25">
      <c r="A5" s="16" t="s">
        <v>15</v>
      </c>
      <c r="B5" s="20"/>
      <c r="C5" s="21">
        <f>C3-C4</f>
        <v>6200</v>
      </c>
      <c r="D5" s="24"/>
      <c r="F5" s="19"/>
    </row>
    <row r="6" spans="1:6" x14ac:dyDescent="0.25">
      <c r="A6" s="16" t="s">
        <v>16</v>
      </c>
      <c r="B6" s="20"/>
      <c r="C6" s="21">
        <f>C4</f>
        <v>1500</v>
      </c>
      <c r="D6" s="24"/>
      <c r="F6" s="19"/>
    </row>
    <row r="7" spans="1:6" x14ac:dyDescent="0.25">
      <c r="A7" s="16" t="s">
        <v>17</v>
      </c>
      <c r="B7" s="25"/>
      <c r="C7" s="26">
        <f>D7-D8</f>
        <v>20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40</v>
      </c>
      <c r="D8" s="26">
        <v>2003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30</v>
      </c>
      <c r="D10" s="26"/>
      <c r="F10" s="19"/>
    </row>
    <row r="11" spans="1:6" x14ac:dyDescent="0.25">
      <c r="A11" s="16"/>
      <c r="B11" s="27"/>
      <c r="C11" s="28">
        <f>C10%</f>
        <v>0.3</v>
      </c>
      <c r="D11" s="28"/>
      <c r="F11" s="19"/>
    </row>
    <row r="12" spans="1:6" x14ac:dyDescent="0.25">
      <c r="A12" s="16" t="s">
        <v>21</v>
      </c>
      <c r="B12" s="20"/>
      <c r="C12" s="21">
        <f>C6*C11</f>
        <v>450</v>
      </c>
      <c r="D12" s="24"/>
      <c r="F12" s="19"/>
    </row>
    <row r="13" spans="1:6" x14ac:dyDescent="0.25">
      <c r="A13" s="16" t="s">
        <v>22</v>
      </c>
      <c r="B13" s="20"/>
      <c r="C13" s="21">
        <f>C6-C12</f>
        <v>1050</v>
      </c>
      <c r="D13" s="24"/>
      <c r="F13" s="19"/>
    </row>
    <row r="14" spans="1:6" x14ac:dyDescent="0.25">
      <c r="A14" s="16" t="s">
        <v>15</v>
      </c>
      <c r="B14" s="20"/>
      <c r="C14" s="21">
        <f>C5</f>
        <v>6200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7250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BUA</v>
      </c>
      <c r="B18" s="7"/>
      <c r="C18" s="31">
        <v>1216</v>
      </c>
      <c r="D18" s="26"/>
      <c r="F18" s="19"/>
    </row>
    <row r="19" spans="1:6" x14ac:dyDescent="0.25">
      <c r="A19" s="16" t="s">
        <v>74</v>
      </c>
      <c r="B19" s="6"/>
      <c r="C19" s="32">
        <f>C18*C16</f>
        <v>8816000</v>
      </c>
      <c r="D19" s="33"/>
      <c r="E19" s="70"/>
      <c r="F19" s="34"/>
    </row>
    <row r="20" spans="1:6" x14ac:dyDescent="0.25">
      <c r="A20" s="16" t="s">
        <v>24</v>
      </c>
      <c r="C20" s="35">
        <f>C19*95%</f>
        <v>8375200</v>
      </c>
      <c r="D20" s="32"/>
      <c r="F20" s="19"/>
    </row>
    <row r="21" spans="1:6" x14ac:dyDescent="0.25">
      <c r="A21" s="16" t="s">
        <v>25</v>
      </c>
      <c r="C21" s="35">
        <f>C19*80%</f>
        <v>7052800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1824000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18366.666666666668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3"/>
  <sheetViews>
    <sheetView workbookViewId="0">
      <selection activeCell="Q25" sqref="Q25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735</v>
      </c>
      <c r="C2" s="4">
        <f t="shared" ref="C2:C16" si="1">B2*1.2</f>
        <v>882</v>
      </c>
      <c r="D2" s="4">
        <f t="shared" ref="D2:D16" si="2">C2*1.2</f>
        <v>1058.3999999999999</v>
      </c>
      <c r="E2" s="5">
        <f t="shared" ref="E2:E16" si="3">R2</f>
        <v>6000000</v>
      </c>
      <c r="F2" s="4">
        <f t="shared" ref="F2:F15" si="4">ROUND((E2/B2),0)</f>
        <v>8163</v>
      </c>
      <c r="G2" s="4">
        <f t="shared" ref="G2:G15" si="5">ROUND((E2/C2),0)</f>
        <v>6803</v>
      </c>
      <c r="H2" s="4">
        <f t="shared" ref="H2:H15" si="6">ROUND((E2/D2),0)</f>
        <v>5669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v>882</v>
      </c>
      <c r="Q2">
        <f t="shared" ref="Q2" si="9">P2/1.2</f>
        <v>735</v>
      </c>
      <c r="R2" s="2">
        <v>6000000</v>
      </c>
      <c r="S2" s="2"/>
    </row>
    <row r="3" spans="1:19" x14ac:dyDescent="0.25">
      <c r="A3" s="4">
        <v>2</v>
      </c>
      <c r="B3" s="4">
        <f t="shared" si="0"/>
        <v>935</v>
      </c>
      <c r="C3" s="4">
        <f t="shared" si="1"/>
        <v>1122</v>
      </c>
      <c r="D3" s="4">
        <f t="shared" si="2"/>
        <v>1346.3999999999999</v>
      </c>
      <c r="E3" s="5">
        <f t="shared" si="3"/>
        <v>8500000</v>
      </c>
      <c r="F3" s="4">
        <f t="shared" si="4"/>
        <v>9091</v>
      </c>
      <c r="G3" s="4">
        <f t="shared" si="5"/>
        <v>7576</v>
      </c>
      <c r="H3" s="4">
        <f t="shared" si="6"/>
        <v>6313</v>
      </c>
      <c r="I3" s="4">
        <f t="shared" si="7"/>
        <v>0</v>
      </c>
      <c r="J3" s="4">
        <f t="shared" si="8"/>
        <v>0</v>
      </c>
      <c r="O3">
        <v>0</v>
      </c>
      <c r="P3">
        <f t="shared" ref="P3" si="10">O3/1.2</f>
        <v>0</v>
      </c>
      <c r="Q3">
        <v>935</v>
      </c>
      <c r="R3" s="2">
        <v>8500000</v>
      </c>
      <c r="S3" s="2"/>
    </row>
    <row r="4" spans="1:19" x14ac:dyDescent="0.25">
      <c r="A4" s="4">
        <v>3</v>
      </c>
      <c r="B4" s="4">
        <f t="shared" si="0"/>
        <v>650</v>
      </c>
      <c r="C4" s="4">
        <f t="shared" si="1"/>
        <v>780</v>
      </c>
      <c r="D4" s="4">
        <f t="shared" si="2"/>
        <v>936</v>
      </c>
      <c r="E4" s="5">
        <f t="shared" si="3"/>
        <v>7000000</v>
      </c>
      <c r="F4" s="4">
        <f t="shared" si="4"/>
        <v>10769</v>
      </c>
      <c r="G4" s="4">
        <f t="shared" si="5"/>
        <v>8974</v>
      </c>
      <c r="H4" s="4">
        <f t="shared" si="6"/>
        <v>7479</v>
      </c>
      <c r="I4" s="4">
        <f t="shared" si="7"/>
        <v>0</v>
      </c>
      <c r="J4" s="4">
        <f t="shared" si="8"/>
        <v>0</v>
      </c>
      <c r="O4">
        <v>0</v>
      </c>
      <c r="P4">
        <v>780</v>
      </c>
      <c r="Q4">
        <f t="shared" ref="Q4:Q7" si="11">P4/1.2</f>
        <v>650</v>
      </c>
      <c r="R4" s="2">
        <v>7000000</v>
      </c>
      <c r="S4" s="2"/>
    </row>
    <row r="5" spans="1:19" x14ac:dyDescent="0.25">
      <c r="A5" s="4">
        <v>4</v>
      </c>
      <c r="B5" s="4">
        <f t="shared" si="0"/>
        <v>0</v>
      </c>
      <c r="C5" s="4">
        <f t="shared" si="1"/>
        <v>0</v>
      </c>
      <c r="D5" s="4">
        <f t="shared" si="2"/>
        <v>0</v>
      </c>
      <c r="E5" s="5">
        <f t="shared" si="3"/>
        <v>0</v>
      </c>
      <c r="F5" s="4" t="e">
        <f t="shared" si="4"/>
        <v>#DIV/0!</v>
      </c>
      <c r="G5" s="4" t="e">
        <f t="shared" si="5"/>
        <v>#DIV/0!</v>
      </c>
      <c r="H5" s="4" t="e">
        <f t="shared" si="6"/>
        <v>#DIV/0!</v>
      </c>
      <c r="I5" s="4">
        <f t="shared" si="7"/>
        <v>0</v>
      </c>
      <c r="J5" s="4">
        <f t="shared" si="8"/>
        <v>0</v>
      </c>
      <c r="O5">
        <v>0</v>
      </c>
      <c r="P5">
        <f t="shared" ref="P5:P7" si="12">O5/1.2</f>
        <v>0</v>
      </c>
      <c r="Q5">
        <f t="shared" si="11"/>
        <v>0</v>
      </c>
      <c r="R5" s="2">
        <v>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12"/>
        <v>0</v>
      </c>
      <c r="Q6">
        <f t="shared" si="11"/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12"/>
        <v>0</v>
      </c>
      <c r="Q7">
        <f t="shared" si="11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ref="P8:P10" si="13">O8/1.2</f>
        <v>0</v>
      </c>
      <c r="Q8">
        <f t="shared" ref="Q8:Q10" si="14">P8/1.2</f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3"/>
        <v>0</v>
      </c>
      <c r="Q9">
        <f t="shared" si="14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3"/>
        <v>0</v>
      </c>
      <c r="Q10">
        <f t="shared" si="14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5">O11/1.2</f>
        <v>0</v>
      </c>
      <c r="Q11">
        <f t="shared" ref="Q11:Q15" si="16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5"/>
        <v>0</v>
      </c>
      <c r="Q12">
        <f t="shared" si="16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5"/>
        <v>0</v>
      </c>
      <c r="Q13">
        <f t="shared" si="16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5"/>
        <v>0</v>
      </c>
      <c r="Q14">
        <f t="shared" si="16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5"/>
        <v>0</v>
      </c>
      <c r="Q15">
        <f t="shared" si="16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7">ROUND((E16/B16),0)</f>
        <v>#DIV/0!</v>
      </c>
      <c r="G16" s="4" t="e">
        <f t="shared" ref="G16" si="18">ROUND((E16/C16),0)</f>
        <v>#DIV/0!</v>
      </c>
      <c r="H16" s="4" t="e">
        <f t="shared" ref="H16" si="19">ROUND((E16/D16),0)</f>
        <v>#DIV/0!</v>
      </c>
      <c r="I16" s="4">
        <f t="shared" ref="I16" si="20">T16</f>
        <v>0</v>
      </c>
      <c r="J16" s="4">
        <f t="shared" ref="J16" si="21">U16</f>
        <v>0</v>
      </c>
      <c r="O16">
        <v>0</v>
      </c>
      <c r="P16">
        <f t="shared" ref="P16" si="22">O16/1.2</f>
        <v>0</v>
      </c>
      <c r="Q16">
        <f t="shared" ref="Q16" si="23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4">Q17</f>
        <v>0</v>
      </c>
      <c r="C17" s="4">
        <f t="shared" ref="C17:C21" si="25">B17*1.2</f>
        <v>0</v>
      </c>
      <c r="D17" s="4">
        <f t="shared" ref="D17:D21" si="26">C17*1.2</f>
        <v>0</v>
      </c>
      <c r="E17" s="5">
        <f t="shared" ref="E17:E21" si="27">R17</f>
        <v>0</v>
      </c>
      <c r="F17" s="4" t="e">
        <f t="shared" ref="F17" si="28">ROUND((E17/B17),0)</f>
        <v>#DIV/0!</v>
      </c>
      <c r="G17" s="4" t="e">
        <f t="shared" ref="G17" si="29">ROUND((E17/C17),0)</f>
        <v>#DIV/0!</v>
      </c>
      <c r="H17" s="4" t="e">
        <f t="shared" ref="H17" si="30">ROUND((E17/D17),0)</f>
        <v>#DIV/0!</v>
      </c>
      <c r="I17" s="4">
        <f t="shared" ref="I17" si="31">T17</f>
        <v>0</v>
      </c>
      <c r="J17" s="4">
        <f t="shared" ref="J17" si="32">U17</f>
        <v>0</v>
      </c>
      <c r="O17">
        <v>0</v>
      </c>
      <c r="P17">
        <f t="shared" ref="P17" si="33">O17/1.2</f>
        <v>0</v>
      </c>
      <c r="Q17">
        <f t="shared" ref="Q17" si="34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4"/>
        <v>0</v>
      </c>
      <c r="C18" s="4">
        <f t="shared" si="25"/>
        <v>0</v>
      </c>
      <c r="D18" s="4">
        <f t="shared" si="26"/>
        <v>0</v>
      </c>
      <c r="E18" s="5">
        <f t="shared" si="27"/>
        <v>0</v>
      </c>
      <c r="F18" s="4" t="e">
        <f t="shared" ref="F18:F21" si="35">ROUND((E18/B18),0)</f>
        <v>#DIV/0!</v>
      </c>
      <c r="G18" s="4" t="e">
        <f t="shared" ref="G18:G21" si="36">ROUND((E18/C18),0)</f>
        <v>#DIV/0!</v>
      </c>
      <c r="H18" s="4" t="e">
        <f t="shared" ref="H18:H21" si="37">ROUND((E18/D18),0)</f>
        <v>#DIV/0!</v>
      </c>
      <c r="I18" s="4">
        <f t="shared" ref="I18:J21" si="38">T18</f>
        <v>0</v>
      </c>
      <c r="J18" s="4">
        <f t="shared" si="38"/>
        <v>0</v>
      </c>
      <c r="O18">
        <v>0</v>
      </c>
      <c r="P18">
        <f t="shared" ref="P18" si="39">O18/1.2</f>
        <v>0</v>
      </c>
      <c r="Q18">
        <f t="shared" ref="Q18:Q21" si="40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4"/>
        <v>0</v>
      </c>
      <c r="C19" s="4">
        <f t="shared" si="25"/>
        <v>0</v>
      </c>
      <c r="D19" s="4">
        <f t="shared" si="26"/>
        <v>0</v>
      </c>
      <c r="E19" s="5">
        <f t="shared" si="27"/>
        <v>0</v>
      </c>
      <c r="F19" s="4" t="e">
        <f t="shared" si="35"/>
        <v>#DIV/0!</v>
      </c>
      <c r="G19" s="4" t="e">
        <f t="shared" si="36"/>
        <v>#DIV/0!</v>
      </c>
      <c r="H19" s="4" t="e">
        <f t="shared" si="37"/>
        <v>#DIV/0!</v>
      </c>
      <c r="I19" s="4">
        <f t="shared" si="38"/>
        <v>0</v>
      </c>
      <c r="J19" s="4">
        <f t="shared" si="38"/>
        <v>0</v>
      </c>
      <c r="O19">
        <v>0</v>
      </c>
      <c r="P19">
        <f>O19/1.2</f>
        <v>0</v>
      </c>
      <c r="Q19">
        <f t="shared" si="40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41">Q20</f>
        <v>0</v>
      </c>
      <c r="C20" s="4">
        <f t="shared" ref="C20" si="42">B20*1.2</f>
        <v>0</v>
      </c>
      <c r="D20" s="4">
        <f t="shared" ref="D20" si="43">C20*1.2</f>
        <v>0</v>
      </c>
      <c r="E20" s="5">
        <f t="shared" ref="E20" si="44">R20</f>
        <v>0</v>
      </c>
      <c r="F20" s="4" t="e">
        <f t="shared" ref="F20" si="45">ROUND((E20/B20),0)</f>
        <v>#DIV/0!</v>
      </c>
      <c r="G20" s="4" t="e">
        <f t="shared" ref="G20" si="46">ROUND((E20/C20),0)</f>
        <v>#DIV/0!</v>
      </c>
      <c r="H20" s="4" t="e">
        <f t="shared" ref="H20" si="47">ROUND((E20/D20),0)</f>
        <v>#DIV/0!</v>
      </c>
      <c r="I20" s="4">
        <f t="shared" ref="I20" si="48">T20</f>
        <v>0</v>
      </c>
      <c r="J20" s="4">
        <f t="shared" ref="J20" si="49">U20</f>
        <v>0</v>
      </c>
      <c r="O20">
        <v>0</v>
      </c>
      <c r="P20">
        <f t="shared" ref="P20" si="50">O20/1.2</f>
        <v>0</v>
      </c>
      <c r="Q20">
        <f t="shared" ref="Q20" si="51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4"/>
        <v>0</v>
      </c>
      <c r="C21" s="4">
        <f t="shared" si="25"/>
        <v>0</v>
      </c>
      <c r="D21" s="4">
        <f t="shared" si="26"/>
        <v>0</v>
      </c>
      <c r="E21" s="5">
        <f t="shared" si="27"/>
        <v>0</v>
      </c>
      <c r="F21" s="4" t="e">
        <f t="shared" si="35"/>
        <v>#DIV/0!</v>
      </c>
      <c r="G21" s="4" t="e">
        <f t="shared" si="36"/>
        <v>#DIV/0!</v>
      </c>
      <c r="H21" s="4" t="e">
        <f t="shared" si="37"/>
        <v>#DIV/0!</v>
      </c>
      <c r="I21" s="4">
        <f t="shared" si="38"/>
        <v>0</v>
      </c>
      <c r="J21" s="4">
        <f t="shared" si="38"/>
        <v>0</v>
      </c>
      <c r="O21">
        <v>0</v>
      </c>
      <c r="P21">
        <f>O21/1.2</f>
        <v>0</v>
      </c>
      <c r="Q21">
        <f t="shared" si="40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90</v>
      </c>
    </row>
    <row r="24" spans="1:19" s="10" customFormat="1" x14ac:dyDescent="0.25">
      <c r="F24" s="73"/>
    </row>
    <row r="25" spans="1:19" s="10" customFormat="1" x14ac:dyDescent="0.25">
      <c r="F25" s="73" t="s">
        <v>85</v>
      </c>
      <c r="G25" s="10">
        <v>564</v>
      </c>
    </row>
    <row r="26" spans="1:19" s="10" customFormat="1" x14ac:dyDescent="0.25">
      <c r="F26" s="73" t="s">
        <v>86</v>
      </c>
      <c r="G26" s="10">
        <v>552</v>
      </c>
      <c r="H26" s="10">
        <f>G25+G26</f>
        <v>1116</v>
      </c>
    </row>
    <row r="27" spans="1:19" s="10" customFormat="1" x14ac:dyDescent="0.25">
      <c r="F27" s="74" t="s">
        <v>87</v>
      </c>
      <c r="G27" s="10">
        <v>456</v>
      </c>
    </row>
    <row r="28" spans="1:19" s="10" customFormat="1" x14ac:dyDescent="0.25">
      <c r="F28" s="74" t="s">
        <v>89</v>
      </c>
      <c r="G28" s="10">
        <v>187</v>
      </c>
    </row>
    <row r="29" spans="1:19" s="10" customFormat="1" x14ac:dyDescent="0.25">
      <c r="F29" s="74" t="s">
        <v>88</v>
      </c>
      <c r="G29" s="10">
        <f>SUM(G25:G28)-552</f>
        <v>1207</v>
      </c>
    </row>
    <row r="30" spans="1:19" s="10" customFormat="1" x14ac:dyDescent="0.25">
      <c r="F30" s="74"/>
    </row>
    <row r="31" spans="1:19" s="10" customFormat="1" x14ac:dyDescent="0.25">
      <c r="C31" s="72" t="s">
        <v>75</v>
      </c>
      <c r="D31" s="72"/>
      <c r="F31" s="57" t="s">
        <v>71</v>
      </c>
      <c r="G31" s="57">
        <v>0</v>
      </c>
    </row>
    <row r="32" spans="1:19" s="10" customFormat="1" x14ac:dyDescent="0.25">
      <c r="C32" s="72" t="s">
        <v>1</v>
      </c>
      <c r="D32" s="72"/>
      <c r="F32" s="57" t="s">
        <v>72</v>
      </c>
      <c r="G32" s="57">
        <v>1216</v>
      </c>
      <c r="H32" s="10" t="e">
        <f>G32/G31</f>
        <v>#DIV/0!</v>
      </c>
    </row>
    <row r="33" spans="3:8" s="10" customFormat="1" x14ac:dyDescent="0.25">
      <c r="F33" s="57" t="s">
        <v>73</v>
      </c>
      <c r="G33" s="57">
        <v>7000</v>
      </c>
    </row>
    <row r="34" spans="3:8" s="10" customFormat="1" x14ac:dyDescent="0.25">
      <c r="C34" s="75"/>
      <c r="D34" s="75"/>
      <c r="F34" s="75" t="s">
        <v>74</v>
      </c>
      <c r="G34" s="75">
        <f>G32*G33</f>
        <v>8512000</v>
      </c>
      <c r="H34" s="10" t="e">
        <f>G34/D32</f>
        <v>#DIV/0!</v>
      </c>
    </row>
    <row r="35" spans="3:8" s="10" customFormat="1" x14ac:dyDescent="0.25">
      <c r="C35" s="75"/>
      <c r="D35" s="75"/>
      <c r="F35" s="75" t="s">
        <v>24</v>
      </c>
      <c r="G35" s="75">
        <f>G34*90%</f>
        <v>7660800</v>
      </c>
    </row>
    <row r="36" spans="3:8" s="10" customFormat="1" x14ac:dyDescent="0.25">
      <c r="C36" s="75"/>
      <c r="D36" s="75"/>
      <c r="F36" s="75" t="s">
        <v>25</v>
      </c>
      <c r="G36" s="75">
        <f>G34*80%</f>
        <v>6809600</v>
      </c>
    </row>
    <row r="37" spans="3:8" s="10" customFormat="1" x14ac:dyDescent="0.25">
      <c r="C37" s="75"/>
      <c r="D37" s="75"/>
    </row>
    <row r="38" spans="3:8" s="10" customFormat="1" x14ac:dyDescent="0.25">
      <c r="C38" s="75"/>
      <c r="D38" s="75"/>
    </row>
    <row r="39" spans="3:8" s="10" customFormat="1" x14ac:dyDescent="0.25"/>
    <row r="40" spans="3:8" s="10" customFormat="1" x14ac:dyDescent="0.25"/>
    <row r="41" spans="3:8" s="10" customFormat="1" x14ac:dyDescent="0.25"/>
    <row r="42" spans="3:8" s="10" customFormat="1" x14ac:dyDescent="0.25"/>
    <row r="43" spans="3:8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3:A34"/>
  <sheetViews>
    <sheetView topLeftCell="A50" workbookViewId="0">
      <selection activeCell="A57" sqref="A57"/>
    </sheetView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56" sqref="A5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COMP</cp:lastModifiedBy>
  <cp:lastPrinted>2019-11-05T06:14:02Z</cp:lastPrinted>
  <dcterms:created xsi:type="dcterms:W3CDTF">2018-02-17T10:36:41Z</dcterms:created>
  <dcterms:modified xsi:type="dcterms:W3CDTF">2023-09-25T10:53:28Z</dcterms:modified>
</cp:coreProperties>
</file>