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01D921B-43D7-4953-AB87-7464DFE4B4F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1" l="1"/>
  <c r="G15" i="1"/>
  <c r="I12" i="1"/>
  <c r="C18" i="1" l="1"/>
  <c r="C10" i="1"/>
  <c r="C11" i="1" s="1"/>
  <c r="C8" i="1"/>
  <c r="C6" i="1"/>
  <c r="C12" i="1" s="1"/>
  <c r="C13" i="1" s="1"/>
  <c r="C5" i="1"/>
  <c r="C14" i="1" s="1"/>
  <c r="C15" i="1" s="1"/>
  <c r="C17" i="1" s="1"/>
  <c r="C19" i="1" s="1"/>
  <c r="B18" i="1"/>
  <c r="G6" i="1"/>
  <c r="K26" i="1"/>
  <c r="J31" i="1"/>
  <c r="J30" i="1"/>
  <c r="J29" i="1"/>
  <c r="J28" i="1"/>
  <c r="J27" i="1"/>
  <c r="B10" i="1"/>
  <c r="G36" i="1"/>
  <c r="H36" i="1" s="1"/>
  <c r="D36" i="1"/>
  <c r="I33" i="1"/>
  <c r="J33" i="1" s="1"/>
  <c r="G35" i="1"/>
  <c r="J4" i="1" l="1"/>
  <c r="H27" i="1" l="1"/>
  <c r="J5" i="1" l="1"/>
  <c r="H26" i="1"/>
  <c r="H25" i="1"/>
  <c r="B8" i="1" l="1"/>
  <c r="J25" i="1" l="1"/>
  <c r="G25" i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J26" i="1" l="1"/>
  <c r="I30" i="1" l="1"/>
  <c r="I29" i="1"/>
  <c r="I31" i="1"/>
  <c r="D35" i="1" l="1"/>
  <c r="I25" i="1"/>
  <c r="D33" i="1" l="1"/>
  <c r="I26" i="1"/>
  <c r="I27" i="1"/>
  <c r="I28" i="1"/>
  <c r="H3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<sst xmlns="http://schemas.openxmlformats.org/spreadsheetml/2006/main" count="33" uniqueCount="32">
  <si>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</si>
  <si>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</si>
  <si>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</si>
  <si>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</si>
  <si>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</si>
  <si>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</si>
  <si>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</si>
  <si>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</si>
  <si>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</si>
  <si>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</si>
  <si>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</si>
  <si>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</si>
  <si>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</si>
  <si>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</si>
  <si>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</si>
  <si>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</si>
  <si>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</si>
  <si>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</si>
  <si>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</si>
  <si>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</si>
  <si>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</si>
  <si>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</si>
  <si>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</si>
  <si>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</si>
  <si>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</si>
  <si>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Value / RV</t>
  </si>
  <si>
    <t>Built up area</t>
  </si>
  <si>
    <t>Area</t>
  </si>
  <si>
    <t>Dry Bal</t>
  </si>
  <si>
    <t>Service area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</si>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</sst>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7" fillId="4" borderId="1" xfId="0" applyFont="1" applyFill="1" applyBorder="1"/>
    <xf numFmtId="0" fontId="0" fillId="4" borderId="1" xfId="0" applyFill="1" applyBorder="1"/>
    <xf numFmtId="43" fontId="0" fillId="4" borderId="1" xfId="0" applyNumberFormat="1" applyFill="1" applyBorder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47</xdr:row>
      <xdr:rowOff>77460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9C2234-E10A-43D1-A1EF-0E756157B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9030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202265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8C5DF-2865-4767-9EC1-4177C436A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51865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373143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4F6172-AA52-413B-B4BC-933776E7D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55543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24</xdr:row>
      <xdr:rowOff>0</xdr:rowOff>
    </xdr:from>
    <xdr:to>
      <xdr:col>45</xdr:col>
      <xdr:colOff>573537</xdr:colOff>
      <xdr:row>71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AC5C8-5A18-4F41-AFA0-296DC39D9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11200" y="4572000"/>
          <a:ext cx="14594337" cy="9088118"/>
        </a:xfrm>
        <a:prstGeom prst="rect">
          <a:avLst/>
        </a:prstGeom>
      </xdr:spPr>
    </xdr:pic>
    <xdr:clientData/>
  </xdr:twoCellAnchor>
  <xdr:twoCellAnchor editAs="oneCell">
    <xdr:from>
      <xdr:col>22</xdr:col>
      <xdr:colOff>152400</xdr:colOff>
      <xdr:row>24</xdr:row>
      <xdr:rowOff>152400</xdr:rowOff>
    </xdr:from>
    <xdr:to>
      <xdr:col>46</xdr:col>
      <xdr:colOff>116337</xdr:colOff>
      <xdr:row>72</xdr:row>
      <xdr:rowOff>96518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E4A10E-1B3D-4F6A-BBFC-D2DEEB713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63600" y="4724400"/>
          <a:ext cx="14594337" cy="9088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268694</xdr:colOff>
      <xdr:row>47</xdr:row>
      <xdr:rowOff>10776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3B7A10-CE71-4F97-B5B4-15B2D4D88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289494" cy="896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D17" sqref="D17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1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2" t="s">
        <v>30</v>
      </c>
      <c r="C2" s="42" t="s">
        <v>31</v>
      </c>
      <c r="D2" s="32"/>
      <c r="E2" s="19"/>
      <c r="F2" t="s">
        <v>13</v>
      </c>
      <c r="I2" s="6"/>
      <c r="L2" s="5"/>
      <c r="O2" s="6"/>
    </row>
    <row r="3" spans="1:15" ht="16.5" x14ac:dyDescent="0.3">
      <c r="A3" s="31" t="s">
        <v>0</v>
      </c>
      <c r="B3" s="43">
        <v>25000</v>
      </c>
      <c r="C3" s="43">
        <v>25500</v>
      </c>
      <c r="D3" s="33"/>
      <c r="E3" s="15"/>
      <c r="F3" s="5">
        <v>2012</v>
      </c>
      <c r="G3" s="7">
        <v>2023</v>
      </c>
      <c r="H3" s="8">
        <f>G3-F3</f>
        <v>11</v>
      </c>
      <c r="I3" s="6"/>
      <c r="J3">
        <v>30250</v>
      </c>
      <c r="L3" s="5"/>
      <c r="M3" s="7"/>
      <c r="N3" s="8"/>
      <c r="O3" s="6"/>
    </row>
    <row r="4" spans="1:15" ht="33" x14ac:dyDescent="0.3">
      <c r="A4" s="34" t="s">
        <v>1</v>
      </c>
      <c r="B4" s="43">
        <v>3000</v>
      </c>
      <c r="C4" s="43">
        <v>3000</v>
      </c>
      <c r="D4" s="33"/>
      <c r="E4" s="15"/>
      <c r="F4" s="9"/>
      <c r="G4" s="7"/>
      <c r="H4" s="8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31" t="s">
        <v>2</v>
      </c>
      <c r="B5" s="43">
        <f>B3-B4</f>
        <v>22000</v>
      </c>
      <c r="C5" s="53">
        <f>C3-C4</f>
        <v>22500</v>
      </c>
      <c r="F5" t="s">
        <v>23</v>
      </c>
      <c r="G5" s="33" t="s">
        <v>26</v>
      </c>
      <c r="H5" s="23"/>
      <c r="I5" s="6"/>
      <c r="J5">
        <f>J4/10.764</f>
        <v>2950.8082497212936</v>
      </c>
      <c r="L5" s="5"/>
      <c r="M5" s="7"/>
      <c r="N5" s="8"/>
      <c r="O5" s="6"/>
    </row>
    <row r="6" spans="1:15" ht="16.5" x14ac:dyDescent="0.3">
      <c r="A6" s="31" t="s">
        <v>3</v>
      </c>
      <c r="B6" s="43">
        <f>B4</f>
        <v>3000</v>
      </c>
      <c r="C6" s="54">
        <f>C4</f>
        <v>3000</v>
      </c>
      <c r="E6" s="15"/>
      <c r="F6" s="15">
        <v>807</v>
      </c>
      <c r="G6" s="33">
        <f>90*10.764</f>
        <v>968.76</v>
      </c>
      <c r="H6" s="23"/>
      <c r="I6" s="49"/>
      <c r="J6" s="20"/>
      <c r="L6" s="5"/>
      <c r="M6" s="7"/>
      <c r="N6" s="8"/>
      <c r="O6" s="6"/>
    </row>
    <row r="7" spans="1:15" ht="16.5" x14ac:dyDescent="0.3">
      <c r="A7" s="31" t="s">
        <v>4</v>
      </c>
      <c r="B7" s="35">
        <v>11</v>
      </c>
      <c r="C7" s="35">
        <v>11</v>
      </c>
      <c r="F7" s="15"/>
      <c r="G7" s="33"/>
      <c r="H7" s="23"/>
      <c r="I7" s="49"/>
      <c r="J7" s="20"/>
      <c r="L7" s="5"/>
      <c r="M7" s="10"/>
      <c r="N7" s="11"/>
      <c r="O7" s="6"/>
    </row>
    <row r="8" spans="1:15" ht="16.5" x14ac:dyDescent="0.3">
      <c r="A8" s="31" t="s">
        <v>5</v>
      </c>
      <c r="B8" s="35">
        <f>B9-B7</f>
        <v>49</v>
      </c>
      <c r="C8" s="35">
        <f>C9-C7</f>
        <v>49</v>
      </c>
      <c r="F8" s="15"/>
      <c r="G8" s="45"/>
      <c r="H8" s="51"/>
      <c r="I8" s="20"/>
      <c r="J8" s="20"/>
      <c r="L8" s="5"/>
      <c r="M8" s="10"/>
      <c r="N8" s="11"/>
      <c r="O8" s="6"/>
    </row>
    <row r="9" spans="1:15" ht="16.5" x14ac:dyDescent="0.3">
      <c r="A9" s="31" t="s">
        <v>6</v>
      </c>
      <c r="B9" s="35">
        <v>60</v>
      </c>
      <c r="C9" s="35">
        <v>60</v>
      </c>
      <c r="F9" s="26"/>
      <c r="G9" s="37"/>
      <c r="H9" s="50"/>
      <c r="I9" s="20"/>
      <c r="J9" s="20"/>
      <c r="K9" s="18"/>
      <c r="L9" s="18"/>
      <c r="M9" s="16"/>
      <c r="N9" s="11"/>
      <c r="O9" s="6"/>
    </row>
    <row r="10" spans="1:15" ht="33" x14ac:dyDescent="0.3">
      <c r="A10" s="34" t="s">
        <v>7</v>
      </c>
      <c r="B10" s="35">
        <f>90*B7/B9</f>
        <v>16.5</v>
      </c>
      <c r="C10" s="35">
        <f>90*C7/C9</f>
        <v>16.5</v>
      </c>
      <c r="F10" s="15"/>
      <c r="G10" s="37"/>
      <c r="H10" s="50"/>
      <c r="I10" s="20"/>
      <c r="J10" s="20"/>
      <c r="K10" s="18"/>
      <c r="L10" s="18"/>
      <c r="M10" s="16"/>
      <c r="N10" s="11"/>
      <c r="O10" s="6"/>
    </row>
    <row r="11" spans="1:15" ht="16.5" x14ac:dyDescent="0.3">
      <c r="A11" s="31"/>
      <c r="B11" s="44">
        <f>B10%</f>
        <v>0.16500000000000001</v>
      </c>
      <c r="C11" s="44">
        <f>C10%</f>
        <v>0.16500000000000001</v>
      </c>
      <c r="D11" s="36"/>
      <c r="E11" s="29"/>
      <c r="F11" s="15" t="s">
        <v>24</v>
      </c>
      <c r="G11" s="37" t="s">
        <v>28</v>
      </c>
      <c r="H11" s="52" t="s">
        <v>29</v>
      </c>
      <c r="I11" s="20"/>
      <c r="J11" s="20"/>
      <c r="K11" s="18"/>
      <c r="L11" s="18"/>
      <c r="M11" s="16"/>
      <c r="N11" s="12"/>
      <c r="O11" s="6"/>
    </row>
    <row r="12" spans="1:15" ht="16.5" x14ac:dyDescent="0.3">
      <c r="A12" s="31" t="s">
        <v>8</v>
      </c>
      <c r="B12" s="43">
        <f>B6*B11</f>
        <v>495</v>
      </c>
      <c r="C12" s="43">
        <f>C6*C11</f>
        <v>495</v>
      </c>
      <c r="E12" s="1"/>
      <c r="F12" s="15">
        <v>885</v>
      </c>
      <c r="G12" s="14">
        <v>53</v>
      </c>
      <c r="H12" s="26">
        <v>26</v>
      </c>
      <c r="I12" s="62">
        <f>F12+G12+H12</f>
        <v>964</v>
      </c>
      <c r="J12" s="20"/>
      <c r="K12" s="18"/>
      <c r="L12" s="18"/>
      <c r="M12" s="16"/>
      <c r="N12" s="8"/>
      <c r="O12" s="6"/>
    </row>
    <row r="13" spans="1:15" ht="16.5" x14ac:dyDescent="0.3">
      <c r="A13" s="31" t="s">
        <v>9</v>
      </c>
      <c r="B13" s="43">
        <f>B6-B12</f>
        <v>2505</v>
      </c>
      <c r="C13" s="43">
        <f>C6-C12</f>
        <v>2505</v>
      </c>
      <c r="D13" s="37"/>
      <c r="E13" s="1"/>
      <c r="F13" s="15"/>
      <c r="G13" s="26"/>
      <c r="H13" s="26"/>
      <c r="I13" s="20"/>
      <c r="J13" s="20"/>
      <c r="K13" s="18"/>
      <c r="L13" s="18"/>
      <c r="M13" s="16"/>
      <c r="N13" s="8"/>
      <c r="O13" s="6"/>
    </row>
    <row r="14" spans="1:15" ht="16.5" x14ac:dyDescent="0.3">
      <c r="A14" s="31" t="s">
        <v>2</v>
      </c>
      <c r="B14" s="43">
        <f>B5</f>
        <v>22000</v>
      </c>
      <c r="C14" s="43">
        <f>C5</f>
        <v>22500</v>
      </c>
      <c r="D14" s="33"/>
      <c r="E14" s="15"/>
      <c r="F14" s="18"/>
      <c r="H14" s="26"/>
      <c r="I14" s="20"/>
      <c r="J14" s="20"/>
      <c r="K14" s="18"/>
      <c r="L14" s="18"/>
      <c r="M14" s="16"/>
      <c r="N14" s="8"/>
      <c r="O14" s="6"/>
    </row>
    <row r="15" spans="1:15" ht="16.5" x14ac:dyDescent="0.3">
      <c r="A15" s="31" t="s">
        <v>10</v>
      </c>
      <c r="B15" s="43">
        <f>B14+B13</f>
        <v>24505</v>
      </c>
      <c r="C15" s="43">
        <f>C14+C13</f>
        <v>25005</v>
      </c>
      <c r="D15" s="33"/>
      <c r="E15" s="15"/>
      <c r="F15" s="18"/>
      <c r="G15" s="27">
        <f>21+32+26</f>
        <v>79</v>
      </c>
      <c r="H15" s="26"/>
      <c r="I15" s="18"/>
      <c r="J15" s="18"/>
      <c r="K15" s="18"/>
      <c r="L15" s="18"/>
      <c r="M15" s="16"/>
      <c r="N15" s="8"/>
      <c r="O15" s="6"/>
    </row>
    <row r="16" spans="1:15" ht="16.5" x14ac:dyDescent="0.3">
      <c r="A16" s="55" t="s">
        <v>27</v>
      </c>
      <c r="B16" s="57">
        <v>807</v>
      </c>
      <c r="C16" s="35">
        <v>807</v>
      </c>
      <c r="E16" s="15"/>
      <c r="F16" s="26"/>
      <c r="G16" s="28"/>
      <c r="H16" s="14"/>
      <c r="I16" s="13"/>
      <c r="L16" s="5"/>
      <c r="N16" s="11"/>
      <c r="O16" s="6"/>
    </row>
    <row r="17" spans="1:15" ht="16.5" x14ac:dyDescent="0.3">
      <c r="A17" s="55" t="s">
        <v>25</v>
      </c>
      <c r="B17" s="56">
        <f>B16*B15</f>
        <v>19775535</v>
      </c>
      <c r="C17" s="38">
        <f>C16*C15</f>
        <v>20179035</v>
      </c>
      <c r="E17" s="15"/>
      <c r="F17" s="26"/>
      <c r="G17" s="26"/>
      <c r="H17" s="14"/>
      <c r="I17" s="13"/>
      <c r="L17" s="5"/>
      <c r="N17" s="14"/>
      <c r="O17" s="13"/>
    </row>
    <row r="18" spans="1:15" ht="16.5" x14ac:dyDescent="0.3">
      <c r="A18" s="55" t="s">
        <v>12</v>
      </c>
      <c r="B18" s="56">
        <f>969*B4</f>
        <v>2907000</v>
      </c>
      <c r="C18" s="38">
        <f>969*C4</f>
        <v>2907000</v>
      </c>
      <c r="D18" s="33"/>
      <c r="E18" s="15"/>
      <c r="F18" s="15"/>
      <c r="G18" s="15"/>
      <c r="I18" s="6"/>
    </row>
    <row r="19" spans="1:15" ht="16.5" x14ac:dyDescent="0.3">
      <c r="A19" s="47" t="s">
        <v>16</v>
      </c>
      <c r="B19" s="48">
        <f>B17*0.03/12</f>
        <v>49438.837499999994</v>
      </c>
      <c r="C19" s="38">
        <f>C17*0.03/12</f>
        <v>50447.587499999994</v>
      </c>
      <c r="D19" s="46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1100</v>
      </c>
      <c r="D25" s="21"/>
      <c r="E25" s="21"/>
      <c r="F25" s="21">
        <v>28500000</v>
      </c>
      <c r="G25" s="23">
        <f t="shared" ref="G25:G31" si="0">F25/C25</f>
        <v>25909.090909090908</v>
      </c>
      <c r="H25" s="23" t="e">
        <f>F25/D25</f>
        <v>#DIV/0!</v>
      </c>
      <c r="I25" s="23" t="e">
        <f t="shared" ref="I25:I31" si="1">F25/B25</f>
        <v>#DIV/0!</v>
      </c>
      <c r="J25" s="21">
        <f t="shared" ref="J25:J31" si="2">D25/C25</f>
        <v>0</v>
      </c>
      <c r="K25" s="30"/>
    </row>
    <row r="26" spans="1:15" ht="17.25" x14ac:dyDescent="0.3">
      <c r="B26" s="22"/>
      <c r="C26" s="22">
        <v>890</v>
      </c>
      <c r="D26" s="21"/>
      <c r="E26" s="21"/>
      <c r="F26" s="21">
        <v>27000000</v>
      </c>
      <c r="G26" s="23">
        <f t="shared" si="0"/>
        <v>30337.078651685395</v>
      </c>
      <c r="H26" s="23" t="e">
        <f>F26/D26</f>
        <v>#DIV/0!</v>
      </c>
      <c r="I26" s="23" t="e">
        <f t="shared" si="1"/>
        <v>#DIV/0!</v>
      </c>
      <c r="J26" s="21">
        <f t="shared" si="2"/>
        <v>0</v>
      </c>
      <c r="K26" s="30" t="e">
        <f>F26/E26</f>
        <v>#DIV/0!</v>
      </c>
    </row>
    <row r="27" spans="1:15" x14ac:dyDescent="0.25">
      <c r="B27" s="22"/>
      <c r="C27" s="59">
        <v>1000</v>
      </c>
      <c r="D27" s="60"/>
      <c r="E27" s="60"/>
      <c r="F27" s="61">
        <v>26500000</v>
      </c>
      <c r="G27" s="61">
        <f t="shared" si="0"/>
        <v>26500</v>
      </c>
      <c r="H27" s="23" t="e">
        <f>F27/D27</f>
        <v>#DIV/0!</v>
      </c>
      <c r="I27" s="23" t="e">
        <f t="shared" si="1"/>
        <v>#DIV/0!</v>
      </c>
      <c r="J27" s="21">
        <f t="shared" si="2"/>
        <v>0</v>
      </c>
    </row>
    <row r="28" spans="1:15" x14ac:dyDescent="0.25">
      <c r="B28" s="22"/>
      <c r="C28" s="22">
        <f>D28/1.2</f>
        <v>774.16666666666674</v>
      </c>
      <c r="D28" s="21">
        <v>929</v>
      </c>
      <c r="E28" s="21"/>
      <c r="F28" s="23">
        <v>19300000</v>
      </c>
      <c r="G28" s="23">
        <f t="shared" si="0"/>
        <v>24930.032292787942</v>
      </c>
      <c r="H28" s="23">
        <f t="shared" ref="H28:H31" si="3">F28/D28</f>
        <v>20775.026910656619</v>
      </c>
      <c r="I28" s="23" t="e">
        <f t="shared" si="1"/>
        <v>#DIV/0!</v>
      </c>
      <c r="J28" s="21">
        <f t="shared" si="2"/>
        <v>1.2</v>
      </c>
    </row>
    <row r="29" spans="1:15" x14ac:dyDescent="0.25">
      <c r="C29" s="22">
        <v>974</v>
      </c>
      <c r="D29" s="39"/>
      <c r="F29" s="40">
        <v>27000000</v>
      </c>
      <c r="G29" s="40">
        <f t="shared" si="0"/>
        <v>27720.739219712526</v>
      </c>
      <c r="H29" s="23" t="e">
        <f t="shared" si="3"/>
        <v>#DIV/0!</v>
      </c>
      <c r="I29" s="40" t="e">
        <f t="shared" si="1"/>
        <v>#DIV/0!</v>
      </c>
      <c r="J29" s="21">
        <f t="shared" si="2"/>
        <v>0</v>
      </c>
    </row>
    <row r="30" spans="1:15" x14ac:dyDescent="0.25">
      <c r="C30" s="19">
        <v>645</v>
      </c>
      <c r="D30" s="39"/>
      <c r="F30" s="40">
        <v>17000000</v>
      </c>
      <c r="G30" s="40">
        <f t="shared" si="0"/>
        <v>26356.589147286821</v>
      </c>
      <c r="H30" s="40" t="e">
        <f t="shared" si="3"/>
        <v>#DIV/0!</v>
      </c>
      <c r="I30" s="40" t="e">
        <f t="shared" si="1"/>
        <v>#DIV/0!</v>
      </c>
      <c r="J30" s="21">
        <f t="shared" si="2"/>
        <v>0</v>
      </c>
    </row>
    <row r="31" spans="1:15" x14ac:dyDescent="0.25">
      <c r="F31" s="39"/>
      <c r="G31" s="40" t="e">
        <f t="shared" si="0"/>
        <v>#DIV/0!</v>
      </c>
      <c r="H31" s="40" t="e">
        <f t="shared" si="3"/>
        <v>#DIV/0!</v>
      </c>
      <c r="I31" s="40" t="e">
        <f t="shared" si="1"/>
        <v>#DIV/0!</v>
      </c>
      <c r="J31" s="21" t="e">
        <f t="shared" si="2"/>
        <v>#DIV/0!</v>
      </c>
    </row>
    <row r="32" spans="1:15" x14ac:dyDescent="0.25">
      <c r="B32" s="19" t="s">
        <v>22</v>
      </c>
    </row>
    <row r="33" spans="1:10" x14ac:dyDescent="0.25">
      <c r="B33" s="19">
        <v>525</v>
      </c>
      <c r="C33" s="19">
        <v>3500000</v>
      </c>
      <c r="D33" s="58">
        <f>C33/B33</f>
        <v>6666.666666666667</v>
      </c>
      <c r="E33">
        <v>245000</v>
      </c>
      <c r="F33">
        <v>30000</v>
      </c>
      <c r="G33">
        <f>F33+E33+C33</f>
        <v>3775000</v>
      </c>
      <c r="H33">
        <f>G33/B33</f>
        <v>7190.4761904761908</v>
      </c>
      <c r="I33" s="15">
        <f>B33+154</f>
        <v>679</v>
      </c>
      <c r="J33" s="15">
        <f>C33/I33</f>
        <v>5154.6391752577319</v>
      </c>
    </row>
    <row r="34" spans="1:10" x14ac:dyDescent="0.25">
      <c r="B34" s="19">
        <v>675</v>
      </c>
      <c r="C34" s="19">
        <v>4800000</v>
      </c>
      <c r="D34" s="58">
        <f>C34/B34</f>
        <v>7111.1111111111113</v>
      </c>
      <c r="E34">
        <v>336000</v>
      </c>
      <c r="F34">
        <v>30000</v>
      </c>
      <c r="G34">
        <f>F34+E34+C34</f>
        <v>5166000</v>
      </c>
      <c r="H34">
        <f>G34/B34</f>
        <v>7653.333333333333</v>
      </c>
      <c r="I34" s="15"/>
    </row>
    <row r="35" spans="1:10" x14ac:dyDescent="0.25">
      <c r="B35" s="19">
        <v>685</v>
      </c>
      <c r="C35" s="19">
        <v>4350000</v>
      </c>
      <c r="D35" s="58">
        <f>C35/B35</f>
        <v>6350.36496350365</v>
      </c>
      <c r="E35">
        <v>280000</v>
      </c>
      <c r="F35">
        <v>30000</v>
      </c>
      <c r="G35">
        <f>F35+E35+C35</f>
        <v>4660000</v>
      </c>
      <c r="H35">
        <f>G35/B35</f>
        <v>6802.919708029197</v>
      </c>
    </row>
    <row r="36" spans="1:10" ht="15.75" x14ac:dyDescent="0.25">
      <c r="A36" s="17"/>
      <c r="B36" s="19">
        <v>530</v>
      </c>
      <c r="C36" s="19">
        <v>3500000</v>
      </c>
      <c r="D36" s="58">
        <f>C36/B36</f>
        <v>6603.7735849056608</v>
      </c>
      <c r="E36">
        <v>245000</v>
      </c>
      <c r="F36">
        <v>30000</v>
      </c>
      <c r="G36">
        <f>F36+E36+C36</f>
        <v>3775000</v>
      </c>
      <c r="H36">
        <f>G36/B36</f>
        <v>7122.6415094339627</v>
      </c>
    </row>
    <row r="37" spans="1:10" ht="15.75" x14ac:dyDescent="0.25">
      <c r="A37" s="17"/>
    </row>
    <row r="38" spans="1:10" ht="15.75" x14ac:dyDescent="0.25">
      <c r="A38" s="17"/>
    </row>
    <row r="39" spans="1:10" ht="15.75" x14ac:dyDescent="0.25">
      <c r="A39" s="17"/>
    </row>
    <row r="40" spans="1:10" ht="15.75" x14ac:dyDescent="0.25">
      <c r="A40" s="17"/>
    </row>
    <row r="41" spans="1:10" ht="15.75" x14ac:dyDescent="0.25">
      <c r="A41" s="17"/>
    </row>
    <row r="42" spans="1:10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>
      <selection activeCell="I31" sqref="I31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2023-09-27T10:37:46Z</dcterms:modified>
</cp:coreProperties>
</file>