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27664A7-B475-4741-B578-E27B8B8B0C2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2" i="5" l="1"/>
  <c r="I19" i="5"/>
  <c r="J22" i="5"/>
  <c r="J21" i="5"/>
  <c r="I22" i="5"/>
  <c r="F10" i="5"/>
  <c r="B8" i="5"/>
  <c r="K19" i="5"/>
  <c r="K18" i="5"/>
  <c r="K9" i="5"/>
  <c r="K8" i="5"/>
  <c r="F8" i="5"/>
  <c r="E40" i="5"/>
  <c r="E38" i="5"/>
  <c r="N18" i="5"/>
  <c r="I11" i="5"/>
  <c r="H8" i="5"/>
  <c r="I8" i="5"/>
  <c r="L8" i="5"/>
  <c r="J8" i="5"/>
  <c r="I30" i="5"/>
  <c r="I31" i="5" l="1"/>
  <c r="H31" i="5" l="1"/>
  <c r="J43" i="5" l="1"/>
  <c r="K43" i="5" s="1"/>
  <c r="G43" i="5"/>
  <c r="G36" i="5"/>
  <c r="J42" i="5"/>
  <c r="K42" i="5" s="1"/>
  <c r="G42" i="5"/>
  <c r="I34" i="5" l="1"/>
  <c r="G39" i="5" l="1"/>
  <c r="B17" i="5" l="1"/>
  <c r="I33" i="5"/>
  <c r="I32" i="5"/>
  <c r="J41" i="5"/>
  <c r="K41" i="5" s="1"/>
  <c r="G41" i="5"/>
  <c r="J40" i="5"/>
  <c r="G40" i="5"/>
  <c r="M39" i="5"/>
  <c r="J39" i="5"/>
  <c r="L39" i="5" s="1"/>
  <c r="J38" i="5"/>
  <c r="G38" i="5"/>
  <c r="H35" i="5"/>
  <c r="G35" i="5"/>
  <c r="H34" i="5"/>
  <c r="G34" i="5"/>
  <c r="H33" i="5"/>
  <c r="G33" i="5"/>
  <c r="H32" i="5"/>
  <c r="G32" i="5"/>
  <c r="G31" i="5"/>
  <c r="H30" i="5"/>
  <c r="G30" i="5"/>
  <c r="K5" i="5"/>
  <c r="L5" i="5" s="1"/>
  <c r="B11" i="5"/>
  <c r="B6" i="5"/>
  <c r="B7" i="5" s="1"/>
  <c r="K40" i="5" l="1"/>
  <c r="L40" i="5"/>
  <c r="B12" i="5"/>
  <c r="B13" i="5" s="1"/>
  <c r="B14" i="5" s="1"/>
  <c r="B18" i="5" s="1"/>
  <c r="K38" i="5"/>
  <c r="K39" i="5"/>
  <c r="B23" i="5" l="1"/>
  <c r="B21" i="5"/>
  <c r="B19" i="5"/>
  <c r="B20" i="5"/>
</calcChain>
</file>

<file path=xl/sharedStrings.xml><?xml version="1.0" encoding="utf-8"?>
<sst xmlns="http://schemas.openxmlformats.org/spreadsheetml/2006/main" count="31" uniqueCount="30">
  <si>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</si>
  <si>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</si>
  <si>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</si>
  <si>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</si>
  <si>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</si>
  <si>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</si>
  <si>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</si>
  <si>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</si>
  <si>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</si>
  <si>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</si>
  <si>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</si>
  <si>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</si>
  <si>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</si>
  <si>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</si>
  <si>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</si>
  <si>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</si>
  <si>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</si>
  <si>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</si>
  <si>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</si>
  <si>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</si>
  <si>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</si>
  <si>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</si>
  <si>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</si>
  <si>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</si>
  <si>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</si>
  <si>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</si>
  <si>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 xml:space="preserve">                                                            </t>
  </si>
  <si>
    <t>Area</t>
  </si>
  <si>
    <t>Terrace</t>
  </si>
  <si>
    <t>Additional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</si>
</sst>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1" fillId="0" borderId="1" xfId="0" applyFont="1" applyBorder="1"/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  <xf numFmtId="0" fontId="4" fillId="0" borderId="1" xfId="0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363957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620059-DBAA-478C-AA87-5C8B7762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84757" cy="8754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257892</xdr:colOff>
      <xdr:row>35</xdr:row>
      <xdr:rowOff>143826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B1BFB5-7313-45E9-A633-267D1C669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134692" cy="68113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257892</xdr:colOff>
      <xdr:row>36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3FA5D-731B-4D10-A09C-CECA1D5DE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34692" cy="70399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36</xdr:col>
      <xdr:colOff>97220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10CC89-E142-400E-9B57-0FF31E905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0"/>
          <a:ext cx="14118020" cy="8230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43"/>
  <sheetViews>
    <sheetView tabSelected="1" workbookViewId="0">
      <selection activeCell="E19" sqref="E19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4" width="12.5703125" bestFit="1" customWidth="1"/>
    <col min="6" max="6" width="14.28515625" bestFit="1" customWidth="1"/>
    <col min="7" max="7" width="13.85546875" bestFit="1" customWidth="1"/>
  </cols>
  <sheetData>
    <row r="2" spans="1:12" x14ac:dyDescent="0.25">
      <c r="A2" s="8"/>
      <c r="B2" s="8"/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1995</v>
      </c>
      <c r="C5" s="4"/>
      <c r="I5" s="3">
        <v>1995</v>
      </c>
      <c r="J5" s="3">
        <v>2023</v>
      </c>
      <c r="K5" s="3">
        <f>J5-I5</f>
        <v>28</v>
      </c>
      <c r="L5" s="3">
        <f>K5-60</f>
        <v>-32</v>
      </c>
    </row>
    <row r="6" spans="1:12" ht="16.5" x14ac:dyDescent="0.3">
      <c r="A6" s="4" t="s">
        <v>5</v>
      </c>
      <c r="B6" s="4">
        <f>B4-B5</f>
        <v>28</v>
      </c>
      <c r="C6" s="4"/>
      <c r="I6" s="3"/>
      <c r="J6" s="3"/>
      <c r="K6" s="3"/>
    </row>
    <row r="7" spans="1:12" ht="16.5" x14ac:dyDescent="0.3">
      <c r="A7" s="4"/>
      <c r="B7" s="4">
        <f>B6-60</f>
        <v>-32</v>
      </c>
      <c r="C7" s="4"/>
      <c r="F7" t="s">
        <v>29</v>
      </c>
      <c r="I7" s="3" t="s">
        <v>25</v>
      </c>
      <c r="J7" s="3" t="s">
        <v>23</v>
      </c>
      <c r="K7" t="s">
        <v>29</v>
      </c>
      <c r="L7">
        <v>26620</v>
      </c>
    </row>
    <row r="8" spans="1:12" ht="16.5" x14ac:dyDescent="0.3">
      <c r="A8" s="4" t="s">
        <v>6</v>
      </c>
      <c r="B8" s="6">
        <f>827*2500</f>
        <v>2067500</v>
      </c>
      <c r="C8" s="6"/>
      <c r="F8">
        <f>26.08*10.764</f>
        <v>280.72511999999995</v>
      </c>
      <c r="H8">
        <f>J8/I8</f>
        <v>1.4680543509684878</v>
      </c>
      <c r="I8" s="14">
        <f>34.59*10.764</f>
        <v>372.32676000000004</v>
      </c>
      <c r="J8" s="3">
        <f>50.78*10.764</f>
        <v>546.59591999999998</v>
      </c>
      <c r="K8">
        <f>26.08*10.764</f>
        <v>280.72511999999995</v>
      </c>
      <c r="L8">
        <f>L7/10.764</f>
        <v>2473.0583426235603</v>
      </c>
    </row>
    <row r="9" spans="1:12" ht="16.5" x14ac:dyDescent="0.3">
      <c r="A9" s="4" t="s">
        <v>7</v>
      </c>
      <c r="B9" s="4"/>
      <c r="C9" s="4"/>
      <c r="I9" s="14">
        <v>372</v>
      </c>
      <c r="J9" s="3"/>
      <c r="K9" s="3">
        <f>J8+K8</f>
        <v>827.32103999999993</v>
      </c>
    </row>
    <row r="10" spans="1:12" ht="16.5" x14ac:dyDescent="0.3">
      <c r="A10" s="4"/>
      <c r="B10" s="4"/>
      <c r="C10" s="4"/>
      <c r="F10">
        <f>547+281</f>
        <v>828</v>
      </c>
      <c r="I10" s="14">
        <v>17000</v>
      </c>
      <c r="J10" s="3"/>
      <c r="K10" s="3"/>
    </row>
    <row r="11" spans="1:12" ht="16.5" x14ac:dyDescent="0.3">
      <c r="A11" s="4" t="s">
        <v>8</v>
      </c>
      <c r="B11" s="4">
        <f>100-10</f>
        <v>90</v>
      </c>
      <c r="C11" s="4"/>
      <c r="I11" s="14">
        <f>I10*I9</f>
        <v>6324000</v>
      </c>
      <c r="J11" s="3"/>
      <c r="K11" s="3"/>
    </row>
    <row r="12" spans="1:12" ht="16.5" x14ac:dyDescent="0.3">
      <c r="A12" s="4" t="s">
        <v>9</v>
      </c>
      <c r="B12" s="4">
        <f>B11*B6/60</f>
        <v>42</v>
      </c>
      <c r="C12" s="4"/>
    </row>
    <row r="13" spans="1:12" ht="16.5" x14ac:dyDescent="0.3">
      <c r="A13" s="4"/>
      <c r="B13" s="7">
        <f>B12%</f>
        <v>0.42</v>
      </c>
      <c r="C13" s="7"/>
    </row>
    <row r="14" spans="1:12" ht="16.5" x14ac:dyDescent="0.3">
      <c r="A14" s="4" t="s">
        <v>10</v>
      </c>
      <c r="B14" s="6">
        <f>ROUND((B8*B13),0)</f>
        <v>868350</v>
      </c>
      <c r="C14" s="6"/>
    </row>
    <row r="15" spans="1:12" ht="16.5" x14ac:dyDescent="0.3">
      <c r="A15" s="4" t="s">
        <v>27</v>
      </c>
      <c r="B15" s="6">
        <v>828</v>
      </c>
      <c r="C15" s="6"/>
    </row>
    <row r="16" spans="1:12" ht="16.5" x14ac:dyDescent="0.3">
      <c r="A16" s="4" t="s">
        <v>22</v>
      </c>
      <c r="B16" s="4">
        <v>14500</v>
      </c>
      <c r="C16" s="4"/>
    </row>
    <row r="17" spans="1:14" ht="16.5" x14ac:dyDescent="0.3">
      <c r="A17" s="4" t="s">
        <v>11</v>
      </c>
      <c r="B17" s="6">
        <f>B16*B15</f>
        <v>12006000</v>
      </c>
      <c r="C17" s="6"/>
      <c r="D17" s="1"/>
      <c r="I17" t="s">
        <v>24</v>
      </c>
      <c r="J17" t="s">
        <v>28</v>
      </c>
    </row>
    <row r="18" spans="1:14" ht="16.5" x14ac:dyDescent="0.3">
      <c r="A18" s="15" t="s">
        <v>12</v>
      </c>
      <c r="B18" s="16">
        <f>B17-B14</f>
        <v>11137650</v>
      </c>
      <c r="C18" s="9"/>
      <c r="D18" s="1"/>
      <c r="G18" t="s">
        <v>26</v>
      </c>
      <c r="I18">
        <v>613</v>
      </c>
      <c r="J18">
        <v>140</v>
      </c>
      <c r="K18">
        <f>I18+J18</f>
        <v>753</v>
      </c>
      <c r="N18">
        <f>12+107+76+126+141+125+12+14</f>
        <v>613</v>
      </c>
    </row>
    <row r="19" spans="1:14" ht="16.5" x14ac:dyDescent="0.3">
      <c r="A19" s="15" t="s">
        <v>13</v>
      </c>
      <c r="B19" s="16">
        <f>B18*0.9</f>
        <v>10023885</v>
      </c>
      <c r="C19" s="9"/>
      <c r="I19">
        <f>I18*1.4</f>
        <v>858.19999999999993</v>
      </c>
      <c r="K19">
        <f>K18*1.2</f>
        <v>903.6</v>
      </c>
    </row>
    <row r="20" spans="1:14" ht="16.5" x14ac:dyDescent="0.3">
      <c r="A20" s="15" t="s">
        <v>14</v>
      </c>
      <c r="B20" s="16">
        <f>B18*0.8</f>
        <v>8910120</v>
      </c>
      <c r="C20" s="9"/>
      <c r="I20">
        <v>858</v>
      </c>
    </row>
    <row r="21" spans="1:14" ht="16.5" x14ac:dyDescent="0.3">
      <c r="A21" s="15" t="s">
        <v>15</v>
      </c>
      <c r="B21" s="16">
        <f>B18*0.025/12</f>
        <v>23203.4375</v>
      </c>
      <c r="C21" s="9"/>
      <c r="I21">
        <v>12000</v>
      </c>
      <c r="J21">
        <f>I21*40%</f>
        <v>4800</v>
      </c>
    </row>
    <row r="22" spans="1:14" x14ac:dyDescent="0.25">
      <c r="I22">
        <f>I21*I20</f>
        <v>10296000</v>
      </c>
      <c r="J22">
        <f>J21*J18</f>
        <v>672000</v>
      </c>
      <c r="K22">
        <f>I22+J22</f>
        <v>10968000</v>
      </c>
    </row>
    <row r="23" spans="1:14" x14ac:dyDescent="0.25">
      <c r="B23" s="1">
        <f>B18/827</f>
        <v>13467.533252720677</v>
      </c>
    </row>
    <row r="24" spans="1:14" x14ac:dyDescent="0.25">
      <c r="B24" s="1"/>
    </row>
    <row r="28" spans="1:14" x14ac:dyDescent="0.25">
      <c r="E28" t="s">
        <v>17</v>
      </c>
    </row>
    <row r="29" spans="1:14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14" x14ac:dyDescent="0.25">
      <c r="D30" s="11"/>
      <c r="E30" s="12">
        <v>600</v>
      </c>
      <c r="F30" s="11">
        <v>14000000</v>
      </c>
      <c r="G30" s="11">
        <f t="shared" ref="G30:G36" si="0">F30/E30</f>
        <v>23333.333333333332</v>
      </c>
      <c r="H30" s="11" t="e">
        <f t="shared" ref="H30:H35" si="1">F30/D30</f>
        <v>#DIV/0!</v>
      </c>
      <c r="I30" s="3">
        <f>D30/E30</f>
        <v>0</v>
      </c>
    </row>
    <row r="31" spans="1:14" x14ac:dyDescent="0.25">
      <c r="D31" s="11"/>
      <c r="E31" s="10">
        <v>375</v>
      </c>
      <c r="F31" s="3">
        <v>6500000</v>
      </c>
      <c r="G31" s="3">
        <f t="shared" si="0"/>
        <v>17333.333333333332</v>
      </c>
      <c r="H31" s="3" t="e">
        <f>F31/D31</f>
        <v>#DIV/0!</v>
      </c>
      <c r="I31" s="3">
        <f>D31/E31</f>
        <v>0</v>
      </c>
    </row>
    <row r="32" spans="1:14" x14ac:dyDescent="0.25">
      <c r="D32" s="11"/>
      <c r="E32" s="12"/>
      <c r="F32" s="13"/>
      <c r="G32" s="11" t="e">
        <f t="shared" si="0"/>
        <v>#DIV/0!</v>
      </c>
      <c r="H32" s="11" t="e">
        <f t="shared" si="1"/>
        <v>#DIV/0!</v>
      </c>
      <c r="I32" s="3" t="e">
        <f>D32/E32</f>
        <v>#DIV/0!</v>
      </c>
    </row>
    <row r="33" spans="4:13" x14ac:dyDescent="0.25">
      <c r="D33" s="11"/>
      <c r="E33" s="12"/>
      <c r="F33" s="13"/>
      <c r="G33" s="11" t="e">
        <f t="shared" si="0"/>
        <v>#DIV/0!</v>
      </c>
      <c r="H33" s="11" t="e">
        <f t="shared" si="1"/>
        <v>#DIV/0!</v>
      </c>
      <c r="I33" s="3" t="e">
        <f>D33/E33</f>
        <v>#DIV/0!</v>
      </c>
    </row>
    <row r="34" spans="4:13" x14ac:dyDescent="0.25">
      <c r="D34" s="11"/>
      <c r="E34" s="11"/>
      <c r="F34" s="11"/>
      <c r="G34" s="11" t="e">
        <f t="shared" si="0"/>
        <v>#DIV/0!</v>
      </c>
      <c r="H34" s="11" t="e">
        <f t="shared" si="1"/>
        <v>#DIV/0!</v>
      </c>
      <c r="I34" s="3" t="e">
        <f>D34/E34</f>
        <v>#DIV/0!</v>
      </c>
    </row>
    <row r="35" spans="4:13" x14ac:dyDescent="0.25">
      <c r="D35" s="3"/>
      <c r="E35" s="3"/>
      <c r="F35" s="3"/>
      <c r="G35" s="3" t="e">
        <f t="shared" si="0"/>
        <v>#DIV/0!</v>
      </c>
      <c r="H35" s="3" t="e">
        <f t="shared" si="1"/>
        <v>#DIV/0!</v>
      </c>
      <c r="I35" s="3"/>
    </row>
    <row r="36" spans="4:13" x14ac:dyDescent="0.25">
      <c r="G36" s="3" t="e">
        <f t="shared" si="0"/>
        <v>#DIV/0!</v>
      </c>
    </row>
    <row r="37" spans="4:13" x14ac:dyDescent="0.25">
      <c r="E37" t="s">
        <v>21</v>
      </c>
    </row>
    <row r="38" spans="4:13" x14ac:dyDescent="0.25">
      <c r="D38" s="3"/>
      <c r="E38" s="2">
        <f>59.02*10.764</f>
        <v>635.29128000000003</v>
      </c>
      <c r="F38" s="2">
        <v>7500000</v>
      </c>
      <c r="G38" s="3">
        <f t="shared" ref="G38:G43" si="2">F38/E38</f>
        <v>11805.608287272571</v>
      </c>
      <c r="H38">
        <v>500</v>
      </c>
      <c r="I38">
        <v>100</v>
      </c>
      <c r="J38" s="3">
        <f t="shared" ref="J38:J43" si="3">I38+H38+F38</f>
        <v>7500600</v>
      </c>
      <c r="K38" s="3">
        <f t="shared" ref="K38:K43" si="4">J38/E38</f>
        <v>11806.552735935553</v>
      </c>
      <c r="L38" s="5"/>
      <c r="M38" s="3"/>
    </row>
    <row r="39" spans="4:13" x14ac:dyDescent="0.25">
      <c r="D39" s="3"/>
      <c r="E39" s="2">
        <v>615</v>
      </c>
      <c r="F39" s="2">
        <v>8200000</v>
      </c>
      <c r="G39" s="3">
        <f t="shared" si="2"/>
        <v>13333.333333333334</v>
      </c>
      <c r="H39">
        <v>492000</v>
      </c>
      <c r="I39">
        <v>30000</v>
      </c>
      <c r="J39" s="3">
        <f t="shared" si="3"/>
        <v>8722000</v>
      </c>
      <c r="K39" s="3">
        <f t="shared" si="4"/>
        <v>14182.113821138211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>
        <f>38.97*10.764</f>
        <v>419.47307999999998</v>
      </c>
      <c r="F40" s="3">
        <v>4500000</v>
      </c>
      <c r="G40" s="3">
        <f t="shared" si="2"/>
        <v>10727.744435948071</v>
      </c>
      <c r="H40" s="3">
        <v>500</v>
      </c>
      <c r="I40" s="3">
        <v>100</v>
      </c>
      <c r="J40" s="3">
        <f t="shared" si="3"/>
        <v>4500600</v>
      </c>
      <c r="K40" s="3">
        <f t="shared" si="4"/>
        <v>10729.174801872865</v>
      </c>
      <c r="L40" s="3" t="e">
        <f>J40/D40</f>
        <v>#DIV/0!</v>
      </c>
      <c r="M40" s="3"/>
    </row>
    <row r="41" spans="4:13" x14ac:dyDescent="0.25">
      <c r="D41" s="3"/>
      <c r="E41" s="3"/>
      <c r="F41" s="3"/>
      <c r="G41" s="3" t="e">
        <f t="shared" si="2"/>
        <v>#DIV/0!</v>
      </c>
      <c r="H41" s="3">
        <v>735000</v>
      </c>
      <c r="I41" s="3">
        <v>30000</v>
      </c>
      <c r="J41" s="3">
        <f t="shared" si="3"/>
        <v>765000</v>
      </c>
      <c r="K41" s="3" t="e">
        <f t="shared" si="4"/>
        <v>#DIV/0!</v>
      </c>
      <c r="L41" s="3"/>
      <c r="M41" s="3"/>
    </row>
    <row r="42" spans="4:13" x14ac:dyDescent="0.25">
      <c r="G42" t="e">
        <f t="shared" si="2"/>
        <v>#DIV/0!</v>
      </c>
      <c r="H42">
        <v>854000</v>
      </c>
      <c r="I42" s="3">
        <v>30000</v>
      </c>
      <c r="J42" s="3">
        <f t="shared" si="3"/>
        <v>884000</v>
      </c>
      <c r="K42" s="3" t="e">
        <f t="shared" si="4"/>
        <v>#DIV/0!</v>
      </c>
    </row>
    <row r="43" spans="4:13" x14ac:dyDescent="0.25">
      <c r="G43" t="e">
        <f t="shared" si="2"/>
        <v>#DIV/0!</v>
      </c>
      <c r="H43">
        <v>693000</v>
      </c>
      <c r="I43" s="3">
        <v>30000</v>
      </c>
      <c r="J43" s="3">
        <f t="shared" si="3"/>
        <v>723000</v>
      </c>
      <c r="K43" s="3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2023-09-25T05:43:45Z</dcterms:modified>
</cp:coreProperties>
</file>