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P\Desktop\Shobha\Abhimanyue Rathore\"/>
    </mc:Choice>
  </mc:AlternateContent>
  <bookViews>
    <workbookView xWindow="0" yWindow="0" windowWidth="28800" windowHeight="12210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7" r:id="rId8"/>
    <sheet name="Measurtement" sheetId="41" r:id="rId9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2" i="23" l="1"/>
  <c r="G12" i="23"/>
  <c r="J14" i="41"/>
  <c r="J7" i="41"/>
  <c r="J8" i="41"/>
  <c r="J9" i="41"/>
  <c r="J10" i="41"/>
  <c r="J11" i="41"/>
  <c r="J12" i="41"/>
  <c r="J13" i="41"/>
  <c r="J16" i="41"/>
  <c r="J6" i="41"/>
  <c r="J15" i="41" s="1"/>
  <c r="J17" i="41" s="1"/>
  <c r="C18" i="25" l="1"/>
  <c r="N8" i="24"/>
  <c r="N7" i="24"/>
  <c r="N6" i="24"/>
  <c r="N5" i="24"/>
  <c r="I23" i="4" l="1"/>
  <c r="O29" i="24"/>
  <c r="C15" i="25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Q9" i="4" l="1"/>
  <c r="Q10" i="4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Q11" i="4"/>
  <c r="B11" i="4" s="1"/>
  <c r="C11" i="4" s="1"/>
  <c r="D11" i="4" s="1"/>
  <c r="Q12" i="4"/>
  <c r="B12" i="4" s="1"/>
  <c r="C12" i="4" s="1"/>
  <c r="D12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2" i="4"/>
  <c r="H6" i="4"/>
  <c r="H9" i="4"/>
  <c r="H5" i="4"/>
  <c r="H8" i="4"/>
  <c r="H12" i="4"/>
  <c r="H3" i="4"/>
  <c r="H7" i="4"/>
  <c r="H10" i="4"/>
  <c r="F2" i="4"/>
  <c r="F3" i="4"/>
  <c r="F4" i="4"/>
  <c r="F5" i="4"/>
  <c r="F6" i="4"/>
  <c r="F7" i="4"/>
  <c r="F8" i="4"/>
  <c r="F9" i="4"/>
  <c r="F10" i="4"/>
  <c r="F11" i="4"/>
  <c r="F12" i="4"/>
  <c r="G2" i="4"/>
  <c r="G3" i="4"/>
  <c r="G5" i="4"/>
  <c r="G6" i="4"/>
  <c r="G7" i="4"/>
  <c r="G8" i="4"/>
  <c r="G9" i="4"/>
  <c r="G10" i="4"/>
  <c r="G11" i="4"/>
  <c r="G12" i="4"/>
  <c r="G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I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I21" i="24" s="1"/>
  <c r="F20" i="24"/>
  <c r="H20" i="24" s="1"/>
  <c r="E20" i="24"/>
  <c r="G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0" i="24" l="1"/>
  <c r="I22" i="24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s="1"/>
  <c r="C25" i="23" l="1"/>
  <c r="C21" i="23"/>
</calcChain>
</file>

<file path=xl/sharedStrings.xml><?xml version="1.0" encoding="utf-8"?>
<sst xmlns="http://schemas.openxmlformats.org/spreadsheetml/2006/main" count="139" uniqueCount="108">
  <si>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</si>
  <si>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</si>
  <si>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</si>
  <si>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</si>
  <si>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</si>
  <si>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</si>
  <si>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</si>
  <si>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</si>
  <si>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</si>
  <si>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</si>
  <si>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</si>
  <si>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</si>
  <si>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</si>
  <si>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</si>
  <si>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</si>
  <si>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</si>
  <si>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</si>
  <si>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</si>
  <si>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</si>
  <si>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</si>
  <si>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</si>
  <si>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</si>
  <si>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</si>
  <si>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</si>
  <si>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</si>
  <si>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</si>
  <si>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</si>
  <si>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</si>
  <si>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</si>
  <si>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</si>
  <si>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</si>
  <si>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</si>
  <si>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</si>
  <si>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</si>
  <si>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</si>
  <si>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</si>
  <si>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</si>
  <si>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</si>
  <si>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</si>
  <si>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</si>
  <si>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</si>
  <si>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</si>
  <si>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</si>
  <si>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</si>
  <si>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</si>
  <si>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</si>
  <si>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</si>
  <si>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</si>
  <si>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</si>
  <si>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</si>
  <si>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</si>
  <si>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</si>
  <si>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</si>
  <si>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</si>
  <si>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</si>
  <si>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</si>
  <si>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</si>
  <si>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</si>
  <si>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</si>
  <si>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</si>
  <si>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</si>
  <si>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</si>
  <si>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</si>
  <si>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</si>
  <si>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</si>
  <si>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</si>
  <si>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</si>
  <si>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</si>
  <si>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</si>
  <si>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</si>
  <si>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</si>
  <si>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</si>
  <si>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</si>
  <si>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</si>
  <si>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</si>
  <si>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</si>
  <si>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</si>
  <si>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</si>
  <si>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</si>
  <si>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</si>
  <si>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</si>
  <si>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</si>
  <si>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</si>
  <si>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</si>
  <si>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</si>
  <si>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</si>
  <si>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</si>
  <si>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</si>
  <si>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</si>
  <si>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</si>
  <si>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</si>
  <si>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</si>
  <si>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</si>
  <si>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</si>
  <si>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</si>
  <si>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</si>
  <si>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</si>
  <si>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bA</t>
  </si>
  <si>
    <t>rate on BA</t>
  </si>
  <si>
    <t>Hall</t>
  </si>
  <si>
    <t>be</t>
  </si>
  <si>
    <t>kit</t>
  </si>
  <si>
    <t>tiolet</t>
  </si>
  <si>
    <t>Dining</t>
  </si>
  <si>
    <t>bath + Wc</t>
  </si>
  <si>
    <t>paa</t>
  </si>
  <si>
    <t>balcony</t>
  </si>
  <si>
    <t>Pass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</si>
</sst>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</cellStyleXfs>
  <cellXfs count="12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5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5" fontId="6" fillId="0" borderId="0" xfId="1" applyFont="1" applyBorder="1"/>
    <xf numFmtId="165" fontId="7" fillId="0" borderId="0" xfId="1" applyFont="1" applyBorder="1"/>
    <xf numFmtId="165" fontId="7" fillId="2" borderId="0" xfId="1" applyFont="1" applyFill="1" applyBorder="1"/>
    <xf numFmtId="0" fontId="0" fillId="0" borderId="4" xfId="0" applyBorder="1" applyAlignment="1">
      <alignment wrapText="1"/>
    </xf>
    <xf numFmtId="165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5" fontId="6" fillId="2" borderId="0" xfId="1" applyFont="1" applyFill="1" applyBorder="1"/>
    <xf numFmtId="165" fontId="7" fillId="0" borderId="0" xfId="0" applyNumberFormat="1" applyFont="1"/>
    <xf numFmtId="165" fontId="5" fillId="0" borderId="0" xfId="0" applyNumberFormat="1" applyFont="1"/>
    <xf numFmtId="0" fontId="0" fillId="0" borderId="6" xfId="0" applyBorder="1"/>
    <xf numFmtId="0" fontId="0" fillId="0" borderId="7" xfId="0" applyBorder="1"/>
    <xf numFmtId="165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5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165" fontId="0" fillId="2" borderId="8" xfId="1" applyFont="1" applyFill="1" applyBorder="1"/>
    <xf numFmtId="0" fontId="0" fillId="2" borderId="8" xfId="0" applyFill="1" applyBorder="1"/>
    <xf numFmtId="165" fontId="0" fillId="2" borderId="8" xfId="0" applyNumberFormat="1" applyFill="1" applyBorder="1"/>
    <xf numFmtId="0" fontId="0" fillId="0" borderId="8" xfId="0" applyBorder="1" applyAlignment="1">
      <alignment wrapText="1"/>
    </xf>
    <xf numFmtId="165" fontId="0" fillId="0" borderId="0" xfId="1" applyFont="1" applyBorder="1"/>
    <xf numFmtId="165" fontId="0" fillId="0" borderId="0" xfId="0" applyNumberFormat="1"/>
    <xf numFmtId="0" fontId="2" fillId="0" borderId="8" xfId="1" applyNumberFormat="1" applyFont="1" applyBorder="1"/>
    <xf numFmtId="165" fontId="2" fillId="0" borderId="0" xfId="1" applyFont="1" applyAlignment="1"/>
    <xf numFmtId="165" fontId="2" fillId="0" borderId="8" xfId="1" applyFont="1" applyBorder="1"/>
    <xf numFmtId="165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165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1" fontId="0" fillId="0" borderId="0" xfId="0" applyNumberFormat="1" applyBorder="1"/>
    <xf numFmtId="165" fontId="0" fillId="0" borderId="0" xfId="0" applyNumberFormat="1" applyBorder="1"/>
    <xf numFmtId="1" fontId="0" fillId="0" borderId="0" xfId="0" applyNumberForma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560295</xdr:colOff>
      <xdr:row>1</xdr:row>
      <xdr:rowOff>168088</xdr:rowOff>
    </xdr:from>
    <xdr:to>
      <xdr:col>15</xdr:col>
      <xdr:colOff>113180</xdr:colOff>
      <xdr:row>31</xdr:row>
      <xdr:rowOff>91888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0295" y="358588"/>
          <a:ext cx="8629650" cy="5638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326572</xdr:colOff>
      <xdr:row>1</xdr:row>
      <xdr:rowOff>122465</xdr:rowOff>
    </xdr:from>
    <xdr:to>
      <xdr:col>17</xdr:col>
      <xdr:colOff>161926</xdr:colOff>
      <xdr:row>30</xdr:row>
      <xdr:rowOff>160565</xdr:rowOff>
    </xdr:to>
    <xdr:pic>
      <xdr:nvPicPr>
        <xdr:cNvPr id="6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38893" y="312965"/>
          <a:ext cx="9632497" cy="5562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204107</xdr:colOff>
      <xdr:row>1</xdr:row>
      <xdr:rowOff>40821</xdr:rowOff>
    </xdr:from>
    <xdr:to>
      <xdr:col>16</xdr:col>
      <xdr:colOff>594071</xdr:colOff>
      <xdr:row>28</xdr:row>
      <xdr:rowOff>171930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428" y="231321"/>
          <a:ext cx="9574786" cy="52746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168088</xdr:colOff>
      <xdr:row>2</xdr:row>
      <xdr:rowOff>33618</xdr:rowOff>
    </xdr:from>
    <xdr:to>
      <xdr:col>12</xdr:col>
      <xdr:colOff>274544</xdr:colOff>
      <xdr:row>22</xdr:row>
      <xdr:rowOff>111656</xdr:rowOff>
    </xdr:to>
    <xdr:pic>
      <xdr:nvPicPr>
        <xdr:cNvPr id="4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3206" y="414618"/>
          <a:ext cx="6762750" cy="3888038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C17" sqref="C17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40360</v>
      </c>
      <c r="F2" s="75"/>
      <c r="G2" s="121" t="s">
        <v>76</v>
      </c>
      <c r="H2" s="122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38325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38325</v>
      </c>
      <c r="D5" s="57" t="s">
        <v>61</v>
      </c>
      <c r="E5" s="58">
        <f>ROUND(C5/10.764,0)</f>
        <v>3560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12300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26025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0.13</v>
      </c>
      <c r="D8" s="102">
        <f>1-C8</f>
        <v>0.87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22642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34942</v>
      </c>
      <c r="D10" s="57" t="s">
        <v>61</v>
      </c>
      <c r="E10" s="58">
        <f>ROUND(C10/10.764,0)</f>
        <v>3246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2023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2010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v>13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f>60-C14</f>
        <v>47</v>
      </c>
      <c r="D15" s="75"/>
      <c r="E15" s="75"/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>
        <v>1080</v>
      </c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f>E10*C16</f>
        <v>3505680</v>
      </c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>
        <f>C16*2000</f>
        <v>2160000</v>
      </c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A14" sqref="AA14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3"/>
      <c r="L1" s="123"/>
      <c r="M1" s="123"/>
      <c r="N1" s="123"/>
      <c r="O1" s="123"/>
      <c r="P1" s="123"/>
      <c r="Q1" s="123"/>
      <c r="R1" s="123"/>
    </row>
    <row r="2" spans="1:23" ht="16.5">
      <c r="A2" s="38">
        <v>0</v>
      </c>
      <c r="B2" s="38">
        <v>0</v>
      </c>
      <c r="C2" s="38">
        <v>0</v>
      </c>
      <c r="D2" s="38">
        <v>0</v>
      </c>
      <c r="E2" s="39">
        <f t="shared" ref="E2" si="0">B2/12</f>
        <v>0</v>
      </c>
      <c r="F2" s="39">
        <f t="shared" ref="F2" si="1">D2/12</f>
        <v>0</v>
      </c>
      <c r="G2" s="39">
        <f t="shared" ref="G2" si="2">A2+E2</f>
        <v>0</v>
      </c>
      <c r="H2" s="39">
        <f t="shared" ref="H2" si="3">C2+F2</f>
        <v>0</v>
      </c>
      <c r="I2" s="40">
        <f t="shared" ref="I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0</v>
      </c>
      <c r="B3" s="38">
        <v>0</v>
      </c>
      <c r="C3" s="38">
        <v>0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0</v>
      </c>
      <c r="H3" s="39">
        <f t="shared" ref="H3:H30" si="8">C3+F3</f>
        <v>0</v>
      </c>
      <c r="I3" s="40">
        <f t="shared" ref="I3:I22" si="9">G3*H3</f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0</v>
      </c>
      <c r="B4" s="38">
        <v>0</v>
      </c>
      <c r="C4" s="38">
        <v>0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0</v>
      </c>
      <c r="H4" s="39">
        <f t="shared" si="8"/>
        <v>0</v>
      </c>
      <c r="I4" s="40">
        <f t="shared" si="9"/>
        <v>0</v>
      </c>
      <c r="J4" s="40">
        <f t="shared" ref="J4:J30" si="10">J3+I4</f>
        <v>0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0</v>
      </c>
      <c r="B5" s="38">
        <v>0</v>
      </c>
      <c r="C5" s="38">
        <v>0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0</v>
      </c>
      <c r="H5" s="39">
        <f t="shared" si="8"/>
        <v>0</v>
      </c>
      <c r="I5" s="40">
        <f t="shared" si="9"/>
        <v>0</v>
      </c>
      <c r="J5" s="40">
        <f t="shared" si="10"/>
        <v>0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0</v>
      </c>
      <c r="B6" s="38">
        <v>0</v>
      </c>
      <c r="C6" s="38">
        <v>0</v>
      </c>
      <c r="D6" s="38">
        <v>0</v>
      </c>
      <c r="E6" s="39">
        <f t="shared" si="5"/>
        <v>0</v>
      </c>
      <c r="F6" s="39">
        <f t="shared" si="6"/>
        <v>0</v>
      </c>
      <c r="G6" s="39">
        <f t="shared" si="7"/>
        <v>0</v>
      </c>
      <c r="H6" s="39">
        <f t="shared" si="8"/>
        <v>0</v>
      </c>
      <c r="I6" s="40">
        <f t="shared" si="9"/>
        <v>0</v>
      </c>
      <c r="J6" s="40">
        <f t="shared" si="10"/>
        <v>0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0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0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0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0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0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0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0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0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0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0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0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0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0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0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0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0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0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0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0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tabSelected="1" workbookViewId="0">
      <selection activeCell="M24" sqref="M24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2.5703125" bestFit="1" customWidth="1"/>
    <col min="9" max="9" width="12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D2" s="17"/>
      <c r="F2" s="78"/>
      <c r="G2" s="78"/>
    </row>
    <row r="3" spans="1:8">
      <c r="A3" s="15" t="s">
        <v>13</v>
      </c>
      <c r="B3" s="19"/>
      <c r="C3" s="20">
        <v>4500</v>
      </c>
      <c r="D3" s="21" t="s">
        <v>98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2500</v>
      </c>
      <c r="D5" s="23"/>
      <c r="F5" s="11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118"/>
      <c r="G6" s="78"/>
    </row>
    <row r="7" spans="1:8">
      <c r="A7" s="15" t="s">
        <v>17</v>
      </c>
      <c r="B7" s="24"/>
      <c r="C7" s="25">
        <v>13</v>
      </c>
      <c r="D7" s="25"/>
      <c r="F7" s="118"/>
      <c r="G7" s="78"/>
    </row>
    <row r="8" spans="1:8">
      <c r="A8" s="15" t="s">
        <v>18</v>
      </c>
      <c r="B8" s="24"/>
      <c r="C8" s="25">
        <f>C9-C7</f>
        <v>47</v>
      </c>
      <c r="D8" s="25"/>
      <c r="F8" s="11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19.5</v>
      </c>
      <c r="D10" s="25"/>
      <c r="F10" s="78"/>
      <c r="G10" s="78"/>
    </row>
    <row r="11" spans="1:8">
      <c r="A11" s="15"/>
      <c r="B11" s="26"/>
      <c r="C11" s="27">
        <f>C10%</f>
        <v>0.19500000000000001</v>
      </c>
      <c r="D11" s="27"/>
      <c r="F11" s="78"/>
      <c r="G11" s="78"/>
    </row>
    <row r="12" spans="1:8">
      <c r="A12" s="15" t="s">
        <v>21</v>
      </c>
      <c r="B12" s="19"/>
      <c r="C12" s="20">
        <f>C6*C11</f>
        <v>390</v>
      </c>
      <c r="D12" s="23"/>
      <c r="F12" s="78"/>
      <c r="G12" s="78">
        <f>75.61*10.764</f>
        <v>813.86604</v>
      </c>
      <c r="H12">
        <f>100.33*10.764</f>
        <v>1079.9521199999999</v>
      </c>
    </row>
    <row r="13" spans="1:8">
      <c r="A13" s="15" t="s">
        <v>22</v>
      </c>
      <c r="B13" s="19"/>
      <c r="C13" s="20">
        <f>C6-C12</f>
        <v>1610</v>
      </c>
      <c r="D13" s="23"/>
      <c r="F13" s="78"/>
      <c r="G13" s="78"/>
    </row>
    <row r="14" spans="1:8">
      <c r="A14" s="15" t="s">
        <v>15</v>
      </c>
      <c r="B14" s="19"/>
      <c r="C14" s="20">
        <f>C5</f>
        <v>2500</v>
      </c>
      <c r="D14" s="23"/>
      <c r="F14" s="118"/>
      <c r="G14" s="78"/>
    </row>
    <row r="15" spans="1:8">
      <c r="B15" s="19"/>
      <c r="C15" s="20"/>
      <c r="D15" s="23"/>
      <c r="F15" s="78"/>
      <c r="G15" s="78"/>
    </row>
    <row r="16" spans="1:8">
      <c r="A16" s="28" t="s">
        <v>23</v>
      </c>
      <c r="B16" s="29"/>
      <c r="C16" s="21">
        <f>C14+C13</f>
        <v>4110</v>
      </c>
      <c r="D16" s="21"/>
      <c r="E16" s="61"/>
      <c r="F16" s="78"/>
      <c r="G16" s="78"/>
    </row>
    <row r="17" spans="1:9">
      <c r="B17" s="24"/>
      <c r="C17" s="25"/>
      <c r="D17" s="25"/>
      <c r="F17" s="78"/>
      <c r="G17" s="78"/>
    </row>
    <row r="18" spans="1:9" ht="16.5">
      <c r="A18" s="28" t="s">
        <v>97</v>
      </c>
      <c r="B18" s="7"/>
      <c r="C18" s="76">
        <v>1080</v>
      </c>
      <c r="D18" s="76"/>
      <c r="E18" s="77"/>
      <c r="F18" s="119"/>
      <c r="G18" s="78"/>
    </row>
    <row r="19" spans="1:9">
      <c r="A19" s="15"/>
      <c r="B19" s="6"/>
      <c r="C19" s="30">
        <f>C18*C16</f>
        <v>4438800</v>
      </c>
      <c r="D19" s="78" t="s">
        <v>68</v>
      </c>
      <c r="E19" s="30"/>
      <c r="F19" s="78"/>
      <c r="G19" s="78"/>
      <c r="I19" s="61"/>
    </row>
    <row r="20" spans="1:9">
      <c r="A20" s="15"/>
      <c r="C20" s="31">
        <f>C19*95%</f>
        <v>4216860</v>
      </c>
      <c r="D20" s="78" t="s">
        <v>24</v>
      </c>
      <c r="E20" s="31"/>
      <c r="F20" s="78"/>
      <c r="G20" s="78"/>
    </row>
    <row r="21" spans="1:9">
      <c r="A21" s="15"/>
      <c r="C21" s="31">
        <f>C19*80%</f>
        <v>3551040</v>
      </c>
      <c r="D21" s="78" t="s">
        <v>25</v>
      </c>
      <c r="E21" s="31"/>
      <c r="F21" s="78"/>
      <c r="G21" s="78"/>
    </row>
    <row r="22" spans="1:9">
      <c r="A22" s="15"/>
      <c r="F22" s="78"/>
      <c r="G22" s="78"/>
    </row>
    <row r="23" spans="1:9">
      <c r="A23" s="32" t="s">
        <v>26</v>
      </c>
      <c r="B23" s="33"/>
      <c r="C23" s="34">
        <f>C4*C18</f>
        <v>2160000</v>
      </c>
      <c r="D23" s="34">
        <f>D4*D18</f>
        <v>0</v>
      </c>
    </row>
    <row r="24" spans="1:9">
      <c r="A24" s="15" t="s">
        <v>27</v>
      </c>
    </row>
    <row r="25" spans="1:9">
      <c r="A25" s="35" t="s">
        <v>28</v>
      </c>
      <c r="B25" s="16"/>
      <c r="C25" s="31">
        <f>C19*0.025/12</f>
        <v>9247.5</v>
      </c>
      <c r="D25" s="31"/>
    </row>
    <row r="26" spans="1:9">
      <c r="C26" s="31"/>
      <c r="D26" s="31"/>
    </row>
    <row r="27" spans="1:9">
      <c r="C27" s="31"/>
      <c r="D27" s="31"/>
    </row>
    <row r="28" spans="1:9">
      <c r="C28"/>
      <c r="D28"/>
    </row>
    <row r="29" spans="1:9">
      <c r="C29"/>
      <c r="D29" s="120"/>
    </row>
    <row r="30" spans="1:9">
      <c r="C30"/>
      <c r="D30" s="120"/>
    </row>
    <row r="31" spans="1:9">
      <c r="C31"/>
      <c r="D31" s="120"/>
    </row>
    <row r="32" spans="1:9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zoomScale="70" zoomScaleNormal="70" workbookViewId="0">
      <selection activeCell="T16" sqref="T16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2" si="0">N2</f>
        <v>0</v>
      </c>
      <c r="B2" s="4">
        <f t="shared" ref="B2:B12" si="1">Q2</f>
        <v>0</v>
      </c>
      <c r="C2" s="4">
        <f t="shared" ref="C2:C12" si="2">B2*1.2</f>
        <v>0</v>
      </c>
      <c r="D2" s="4">
        <f t="shared" ref="D2:D12" si="3">C2*1.2</f>
        <v>0</v>
      </c>
      <c r="E2" s="5">
        <f t="shared" ref="E2:E12" si="4">R2</f>
        <v>0</v>
      </c>
      <c r="F2" s="66" t="e">
        <f t="shared" ref="F2:F12" si="5">ROUND((E2/B2),0)</f>
        <v>#DIV/0!</v>
      </c>
      <c r="G2" s="66" t="e">
        <f t="shared" ref="G2:G12" si="6">ROUND((E2/C2),0)</f>
        <v>#DIV/0!</v>
      </c>
      <c r="H2" s="66" t="e">
        <f t="shared" ref="H2:H12" si="7">ROUND((E2/D2),0)</f>
        <v>#DIV/0!</v>
      </c>
      <c r="I2" s="66">
        <f t="shared" ref="I2:I12" si="8">T2</f>
        <v>0</v>
      </c>
      <c r="J2" s="66">
        <f t="shared" ref="J2:J12" si="9">U2</f>
        <v>0</v>
      </c>
      <c r="K2" s="67"/>
      <c r="L2" s="67"/>
      <c r="M2" s="67"/>
      <c r="N2" s="67"/>
      <c r="O2" s="75"/>
      <c r="P2" s="75"/>
      <c r="Q2" s="75"/>
      <c r="R2" s="2"/>
      <c r="S2" s="2"/>
      <c r="T2" s="2"/>
      <c r="AA2" s="68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66" t="e">
        <f t="shared" si="5"/>
        <v>#DIV/0!</v>
      </c>
      <c r="G3" s="66" t="e">
        <f t="shared" si="6"/>
        <v>#DIV/0!</v>
      </c>
      <c r="H3" s="66" t="e">
        <f t="shared" si="7"/>
        <v>#DIV/0!</v>
      </c>
      <c r="I3" s="66">
        <f t="shared" si="8"/>
        <v>0</v>
      </c>
      <c r="J3" s="66">
        <f t="shared" si="9"/>
        <v>0</v>
      </c>
      <c r="K3" s="67"/>
      <c r="L3" s="67"/>
      <c r="M3" s="67"/>
      <c r="N3" s="67"/>
      <c r="O3" s="75"/>
      <c r="P3" s="75"/>
      <c r="Q3" s="75"/>
      <c r="R3" s="2"/>
      <c r="S3" s="2"/>
      <c r="T3" s="2"/>
      <c r="AE3" s="68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66" t="e">
        <f t="shared" si="5"/>
        <v>#DIV/0!</v>
      </c>
      <c r="G4" s="66" t="e">
        <f t="shared" si="6"/>
        <v>#DIV/0!</v>
      </c>
      <c r="H4" s="66" t="e">
        <f t="shared" si="7"/>
        <v>#DIV/0!</v>
      </c>
      <c r="I4" s="66">
        <f t="shared" si="8"/>
        <v>0</v>
      </c>
      <c r="J4" s="66">
        <f t="shared" si="9"/>
        <v>0</v>
      </c>
      <c r="K4" s="67"/>
      <c r="L4" s="67"/>
      <c r="M4" s="67"/>
      <c r="N4" s="67"/>
      <c r="O4" s="75"/>
      <c r="P4" s="75"/>
      <c r="Q4" s="75"/>
      <c r="R4" s="2"/>
      <c r="S4" s="2"/>
      <c r="T4" s="2"/>
    </row>
    <row r="5" spans="1:35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66" t="e">
        <f t="shared" si="5"/>
        <v>#DIV/0!</v>
      </c>
      <c r="G5" s="66" t="e">
        <f t="shared" si="6"/>
        <v>#DIV/0!</v>
      </c>
      <c r="H5" s="66" t="e">
        <f t="shared" si="7"/>
        <v>#DIV/0!</v>
      </c>
      <c r="I5" s="66">
        <f t="shared" si="8"/>
        <v>0</v>
      </c>
      <c r="J5" s="66">
        <f t="shared" si="9"/>
        <v>0</v>
      </c>
      <c r="K5" s="67"/>
      <c r="L5" s="67"/>
      <c r="M5" s="67"/>
      <c r="N5" s="67"/>
      <c r="O5" s="75"/>
      <c r="P5" s="75"/>
      <c r="Q5" s="75"/>
      <c r="R5" s="2"/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66" t="e">
        <f t="shared" si="5"/>
        <v>#DIV/0!</v>
      </c>
      <c r="G6" s="66" t="e">
        <f t="shared" si="6"/>
        <v>#DIV/0!</v>
      </c>
      <c r="H6" s="66" t="e">
        <f t="shared" si="7"/>
        <v>#DIV/0!</v>
      </c>
      <c r="I6" s="66">
        <f t="shared" si="8"/>
        <v>0</v>
      </c>
      <c r="J6" s="66">
        <f t="shared" si="9"/>
        <v>0</v>
      </c>
      <c r="K6" s="67"/>
      <c r="L6" s="67"/>
      <c r="M6" s="67"/>
      <c r="N6" s="67"/>
      <c r="O6" s="75"/>
      <c r="P6" s="75"/>
      <c r="Q6" s="75"/>
      <c r="R6" s="2"/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N7" s="67"/>
      <c r="O7" s="75"/>
      <c r="P7" s="75"/>
      <c r="Q7" s="75"/>
      <c r="R7" s="2"/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N8" s="67"/>
      <c r="O8" s="75"/>
      <c r="P8" s="75"/>
      <c r="Q8" s="75"/>
      <c r="R8" s="2"/>
      <c r="S8" s="2"/>
      <c r="T8" s="2"/>
    </row>
    <row r="9" spans="1:35">
      <c r="A9" s="4">
        <f t="shared" si="0"/>
        <v>0</v>
      </c>
      <c r="B9" s="4">
        <f t="shared" si="1"/>
        <v>696.66666666666674</v>
      </c>
      <c r="C9" s="4">
        <f t="shared" si="2"/>
        <v>836.00000000000011</v>
      </c>
      <c r="D9" s="4">
        <f t="shared" si="3"/>
        <v>1003.2</v>
      </c>
      <c r="E9" s="5">
        <f t="shared" si="4"/>
        <v>3500000</v>
      </c>
      <c r="F9" s="4">
        <f t="shared" si="5"/>
        <v>5024</v>
      </c>
      <c r="G9" s="4">
        <f t="shared" si="6"/>
        <v>4187</v>
      </c>
      <c r="H9" s="4">
        <f t="shared" si="7"/>
        <v>3489</v>
      </c>
      <c r="I9" s="4">
        <f t="shared" si="8"/>
        <v>0</v>
      </c>
      <c r="J9" s="4">
        <f t="shared" si="9"/>
        <v>0</v>
      </c>
      <c r="O9" s="75">
        <v>0</v>
      </c>
      <c r="P9" s="75">
        <v>836</v>
      </c>
      <c r="Q9" s="75">
        <f t="shared" ref="Q9" si="10">P9/1.2</f>
        <v>696.66666666666674</v>
      </c>
      <c r="R9" s="2">
        <v>3500000</v>
      </c>
      <c r="S9" s="2"/>
      <c r="T9" s="2"/>
    </row>
    <row r="10" spans="1:35">
      <c r="A10" s="4">
        <f t="shared" si="0"/>
        <v>0</v>
      </c>
      <c r="B10" s="4">
        <f t="shared" si="1"/>
        <v>800</v>
      </c>
      <c r="C10" s="4">
        <f t="shared" si="2"/>
        <v>960</v>
      </c>
      <c r="D10" s="4">
        <f t="shared" si="3"/>
        <v>1152</v>
      </c>
      <c r="E10" s="5">
        <f t="shared" si="4"/>
        <v>4500000</v>
      </c>
      <c r="F10" s="4">
        <f t="shared" si="5"/>
        <v>5625</v>
      </c>
      <c r="G10" s="4">
        <f t="shared" si="6"/>
        <v>4688</v>
      </c>
      <c r="H10" s="4">
        <f t="shared" si="7"/>
        <v>3906</v>
      </c>
      <c r="I10" s="4">
        <f t="shared" si="8"/>
        <v>0</v>
      </c>
      <c r="J10" s="4">
        <f t="shared" si="9"/>
        <v>0</v>
      </c>
      <c r="O10" s="75">
        <v>0</v>
      </c>
      <c r="P10" s="75">
        <v>960</v>
      </c>
      <c r="Q10" s="75">
        <f t="shared" ref="Q10" si="11">P10/1.2</f>
        <v>800</v>
      </c>
      <c r="R10" s="2">
        <v>4500000</v>
      </c>
      <c r="S10" s="2"/>
    </row>
    <row r="11" spans="1:35" ht="16.5">
      <c r="A11" s="4">
        <f t="shared" si="0"/>
        <v>0</v>
      </c>
      <c r="B11" s="4">
        <f t="shared" si="1"/>
        <v>835.83333333333337</v>
      </c>
      <c r="C11" s="4">
        <f t="shared" si="2"/>
        <v>1003</v>
      </c>
      <c r="D11" s="4">
        <f t="shared" si="3"/>
        <v>1203.5999999999999</v>
      </c>
      <c r="E11" s="5">
        <f t="shared" si="4"/>
        <v>5000000</v>
      </c>
      <c r="F11" s="4">
        <f t="shared" si="5"/>
        <v>5982</v>
      </c>
      <c r="G11" s="4">
        <f t="shared" si="6"/>
        <v>4985</v>
      </c>
      <c r="H11" s="4">
        <f t="shared" si="7"/>
        <v>4154</v>
      </c>
      <c r="I11" s="4">
        <f t="shared" si="8"/>
        <v>0</v>
      </c>
      <c r="J11" s="4">
        <f t="shared" si="9"/>
        <v>0</v>
      </c>
      <c r="O11">
        <v>0</v>
      </c>
      <c r="P11">
        <v>1003</v>
      </c>
      <c r="Q11">
        <f t="shared" ref="Q11" si="12">P11/1.2</f>
        <v>835.83333333333337</v>
      </c>
      <c r="R11" s="2">
        <v>5000000</v>
      </c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945.83333333333337</v>
      </c>
      <c r="C12" s="4">
        <f t="shared" si="2"/>
        <v>1135</v>
      </c>
      <c r="D12" s="4">
        <f t="shared" si="3"/>
        <v>1362</v>
      </c>
      <c r="E12" s="5">
        <f t="shared" si="4"/>
        <v>6000000</v>
      </c>
      <c r="F12" s="4">
        <f t="shared" si="5"/>
        <v>6344</v>
      </c>
      <c r="G12" s="4">
        <f t="shared" si="6"/>
        <v>5286</v>
      </c>
      <c r="H12" s="4">
        <f t="shared" si="7"/>
        <v>4405</v>
      </c>
      <c r="I12" s="4">
        <f t="shared" si="8"/>
        <v>0</v>
      </c>
      <c r="J12" s="4">
        <f t="shared" si="9"/>
        <v>0</v>
      </c>
      <c r="O12">
        <v>0</v>
      </c>
      <c r="P12">
        <v>1135</v>
      </c>
      <c r="Q12">
        <f t="shared" ref="Q12" si="13">P12/1.2</f>
        <v>945.83333333333337</v>
      </c>
      <c r="R12" s="2">
        <v>6000000</v>
      </c>
      <c r="S12" s="2"/>
      <c r="V12" s="71"/>
    </row>
    <row r="13" spans="1:35">
      <c r="A13" s="4"/>
      <c r="B13" s="4"/>
      <c r="C13" s="4"/>
      <c r="D13" s="4"/>
      <c r="E13" s="5"/>
      <c r="F13" s="4"/>
      <c r="G13" s="4"/>
      <c r="H13" s="4"/>
      <c r="I13" s="4"/>
      <c r="J13" s="4"/>
      <c r="R13" s="2"/>
      <c r="S13" s="2"/>
    </row>
    <row r="14" spans="1:35">
      <c r="A14" s="4"/>
      <c r="B14" s="4"/>
      <c r="C14" s="4"/>
      <c r="D14" s="4"/>
      <c r="E14" s="5"/>
      <c r="F14" s="4"/>
      <c r="G14" s="4"/>
      <c r="H14" s="4"/>
      <c r="I14" s="4"/>
      <c r="J14" s="4"/>
      <c r="R14" s="2"/>
      <c r="S14" s="2"/>
    </row>
    <row r="15" spans="1:35">
      <c r="A15" s="4"/>
      <c r="B15" s="4"/>
      <c r="C15" s="4"/>
      <c r="D15" s="4"/>
      <c r="E15" s="5"/>
      <c r="F15" s="4"/>
      <c r="G15" s="4"/>
      <c r="H15" s="4"/>
      <c r="I15" s="4"/>
      <c r="J15" s="4"/>
      <c r="R15" s="2"/>
      <c r="S15" s="2"/>
    </row>
    <row r="16" spans="1:35">
      <c r="A16" s="4"/>
      <c r="B16" s="4"/>
      <c r="C16" s="4"/>
      <c r="D16" s="4"/>
      <c r="E16" s="5"/>
      <c r="F16" s="4"/>
      <c r="G16" s="4"/>
      <c r="H16" s="4"/>
      <c r="I16" s="4"/>
      <c r="J16" s="4"/>
      <c r="R16" s="2"/>
      <c r="S16" s="2"/>
    </row>
    <row r="17" spans="1:19">
      <c r="A17" s="4"/>
      <c r="B17" s="4"/>
      <c r="C17" s="4"/>
      <c r="D17" s="4"/>
      <c r="E17" s="5"/>
      <c r="F17" s="4"/>
      <c r="G17" s="4"/>
      <c r="H17" s="4"/>
      <c r="I17" s="4"/>
      <c r="J17" s="4"/>
      <c r="R17" s="2"/>
      <c r="S17" s="2"/>
    </row>
    <row r="18" spans="1:19">
      <c r="A18" s="4"/>
      <c r="B18" s="4"/>
      <c r="C18" s="4"/>
      <c r="D18" s="4"/>
      <c r="E18" s="5"/>
      <c r="F18" s="4"/>
      <c r="G18" s="4"/>
      <c r="H18" s="4"/>
      <c r="I18" s="4"/>
      <c r="J18" s="4"/>
      <c r="R18" s="2"/>
      <c r="S18" s="2"/>
    </row>
    <row r="19" spans="1:19">
      <c r="A19" s="4"/>
      <c r="B19" s="4"/>
      <c r="C19" s="4"/>
      <c r="D19" s="4"/>
      <c r="E19" s="5"/>
      <c r="F19" s="4"/>
      <c r="G19" s="4"/>
      <c r="H19" s="4"/>
      <c r="I19" s="4"/>
      <c r="J19" s="4"/>
      <c r="O19" s="75"/>
      <c r="P19" s="75"/>
      <c r="Q19" s="75"/>
      <c r="R19" s="2"/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="70" zoomScaleNormal="70" workbookViewId="0">
      <selection activeCell="J38" sqref="J38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F8" sqref="F8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K14" sqref="K14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5" sqref="J25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6:J17"/>
  <sheetViews>
    <sheetView workbookViewId="0">
      <selection activeCell="M24" sqref="M24"/>
    </sheetView>
  </sheetViews>
  <sheetFormatPr defaultRowHeight="15"/>
  <sheetData>
    <row r="6" spans="7:10">
      <c r="G6" s="75" t="s">
        <v>99</v>
      </c>
      <c r="H6">
        <v>14.1</v>
      </c>
      <c r="I6">
        <v>10.199999999999999</v>
      </c>
      <c r="J6">
        <f>H6*I6</f>
        <v>143.82</v>
      </c>
    </row>
    <row r="7" spans="7:10">
      <c r="G7" s="75" t="s">
        <v>100</v>
      </c>
      <c r="H7">
        <v>10.3</v>
      </c>
      <c r="I7">
        <v>13.7</v>
      </c>
      <c r="J7" s="75">
        <f t="shared" ref="J7:J14" si="0">H7*I7</f>
        <v>141.11000000000001</v>
      </c>
    </row>
    <row r="8" spans="7:10">
      <c r="G8" s="75" t="s">
        <v>100</v>
      </c>
      <c r="H8">
        <v>9.1</v>
      </c>
      <c r="I8">
        <v>12.4</v>
      </c>
      <c r="J8" s="75">
        <f t="shared" si="0"/>
        <v>112.84</v>
      </c>
    </row>
    <row r="9" spans="7:10">
      <c r="G9" s="75" t="s">
        <v>101</v>
      </c>
      <c r="H9">
        <v>8.1</v>
      </c>
      <c r="I9">
        <v>13.11</v>
      </c>
      <c r="J9" s="75">
        <f t="shared" si="0"/>
        <v>106.19099999999999</v>
      </c>
    </row>
    <row r="10" spans="7:10">
      <c r="G10" s="75" t="s">
        <v>103</v>
      </c>
      <c r="H10">
        <v>9.1</v>
      </c>
      <c r="I10">
        <v>12.4</v>
      </c>
      <c r="J10" s="75">
        <f t="shared" si="0"/>
        <v>112.84</v>
      </c>
    </row>
    <row r="11" spans="7:10">
      <c r="G11" s="75" t="s">
        <v>104</v>
      </c>
      <c r="H11">
        <v>8.1999999999999993</v>
      </c>
      <c r="I11">
        <v>5.4</v>
      </c>
      <c r="J11" s="75">
        <f t="shared" si="0"/>
        <v>44.28</v>
      </c>
    </row>
    <row r="12" spans="7:10">
      <c r="G12" s="75" t="s">
        <v>102</v>
      </c>
      <c r="H12">
        <v>5.9</v>
      </c>
      <c r="I12">
        <v>12.1</v>
      </c>
      <c r="J12" s="75">
        <f t="shared" si="0"/>
        <v>71.39</v>
      </c>
    </row>
    <row r="13" spans="7:10">
      <c r="G13" s="75" t="s">
        <v>105</v>
      </c>
      <c r="H13">
        <v>4.9000000000000004</v>
      </c>
      <c r="I13">
        <v>8.11</v>
      </c>
      <c r="J13" s="75">
        <f t="shared" si="0"/>
        <v>39.738999999999997</v>
      </c>
    </row>
    <row r="14" spans="7:10">
      <c r="G14" s="75" t="s">
        <v>107</v>
      </c>
      <c r="H14">
        <v>8.6</v>
      </c>
      <c r="I14">
        <v>3.7</v>
      </c>
      <c r="J14">
        <f t="shared" si="0"/>
        <v>31.82</v>
      </c>
    </row>
    <row r="15" spans="7:10">
      <c r="J15">
        <f>SUM(J6:J14)</f>
        <v>804.03</v>
      </c>
    </row>
    <row r="16" spans="7:10">
      <c r="G16" s="75" t="s">
        <v>106</v>
      </c>
      <c r="H16">
        <v>8.1999999999999993</v>
      </c>
      <c r="I16">
        <v>3.9</v>
      </c>
      <c r="J16" s="75">
        <f>H16*I16</f>
        <v>31.979999999999997</v>
      </c>
    </row>
    <row r="17" spans="10:10">
      <c r="J17">
        <f>J15+J16</f>
        <v>836.01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Measurtement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HP</cp:lastModifiedBy>
  <cp:lastPrinted>2019-11-05T06:14:02Z</cp:lastPrinted>
  <dcterms:created xsi:type="dcterms:W3CDTF">2018-02-17T10:36:41Z</dcterms:created>
  <dcterms:modified xsi:type="dcterms:W3CDTF">2023-09-23T09:31:04Z</dcterms:modified>
</cp:coreProperties>
</file>