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40" r:id="rId8"/>
    <sheet name="Mb" sheetId="39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/>
  <c r="I4"/>
  <c r="E4"/>
  <c r="H4" s="1"/>
  <c r="B4"/>
  <c r="C4" s="1"/>
  <c r="D4" s="1"/>
  <c r="A4"/>
  <c r="Q3"/>
  <c r="B3" s="1"/>
  <c r="J3"/>
  <c r="I3"/>
  <c r="E3"/>
  <c r="A3"/>
  <c r="Q2"/>
  <c r="B2" s="1"/>
  <c r="J2"/>
  <c r="I2"/>
  <c r="E2"/>
  <c r="A2"/>
  <c r="I35" i="39"/>
  <c r="I32"/>
  <c r="H35"/>
  <c r="H25"/>
  <c r="H18"/>
  <c r="H17"/>
  <c r="H10"/>
  <c r="H32"/>
  <c r="H29"/>
  <c r="H28"/>
  <c r="H30" s="1"/>
  <c r="H9"/>
  <c r="C20" i="23"/>
  <c r="B20"/>
  <c r="H13" i="39"/>
  <c r="H14"/>
  <c r="H15"/>
  <c r="H16"/>
  <c r="H8"/>
  <c r="H7"/>
  <c r="H23"/>
  <c r="H24"/>
  <c r="H22"/>
  <c r="H26" s="1"/>
  <c r="F4" i="4" l="1"/>
  <c r="G4"/>
  <c r="F3"/>
  <c r="C3"/>
  <c r="F2"/>
  <c r="C2"/>
  <c r="C18" i="25"/>
  <c r="G2" i="4" l="1"/>
  <c r="D2"/>
  <c r="H2" s="1"/>
  <c r="G3"/>
  <c r="D3"/>
  <c r="H3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I2" l="1"/>
  <c r="G34" i="4"/>
  <c r="G36" l="1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</calcChain>
</file>

<file path=xl/sharedStrings.xml><?xml version="1.0" encoding="utf-8"?>
<sst xmlns="http://schemas.openxmlformats.org/spreadsheetml/2006/main" count="145" uniqueCount="108">
  <si>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</si>
  <si>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</si>
  <si>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</si>
  <si>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</si>
  <si>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</si>
  <si>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</si>
  <si>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</si>
  <si>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</si>
  <si>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</si>
  <si>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</si>
  <si>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</si>
  <si>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</si>
  <si>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</si>
  <si>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</si>
  <si>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</si>
  <si>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</si>
  <si>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</si>
  <si>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</si>
  <si>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</si>
  <si>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</si>
  <si>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</si>
  <si>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</si>
  <si>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</si>
  <si>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</si>
  <si>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</si>
  <si>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</si>
  <si>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</si>
  <si>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</si>
  <si>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</si>
  <si>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</si>
  <si>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</si>
  <si>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</si>
  <si>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</si>
  <si>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</si>
  <si>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</si>
  <si>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</si>
  <si>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</si>
  <si>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</si>
  <si>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</si>
  <si>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</si>
  <si>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</si>
  <si>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</si>
  <si>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</si>
  <si>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</si>
  <si>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</si>
  <si>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</si>
  <si>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</si>
  <si>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</si>
  <si>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</si>
  <si>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</si>
  <si>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</si>
  <si>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</si>
  <si>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</si>
  <si>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</si>
  <si>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</si>
  <si>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</si>
  <si>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</si>
  <si>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</si>
  <si>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</si>
  <si>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</si>
  <si>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</si>
  <si>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</si>
  <si>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</si>
  <si>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</si>
  <si>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</si>
  <si>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</si>
  <si>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</si>
  <si>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</si>
  <si>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</si>
  <si>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</si>
  <si>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</si>
  <si>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</si>
  <si>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</si>
  <si>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</si>
  <si>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</si>
  <si>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</si>
  <si>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</si>
  <si>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</si>
  <si>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</si>
  <si>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</si>
  <si>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</si>
  <si>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</si>
  <si>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</si>
  <si>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</si>
  <si>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</si>
  <si>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</si>
  <si>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</si>
  <si>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</si>
  <si>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</si>
  <si>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</si>
  <si>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</si>
  <si>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</si>
  <si>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</si>
  <si>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</si>
  <si>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</si>
  <si>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</si>
  <si>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</si>
  <si>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GF</t>
  </si>
  <si>
    <t>FF</t>
  </si>
  <si>
    <t>SF</t>
  </si>
  <si>
    <t>rate on BA</t>
  </si>
  <si>
    <t>Open Space</t>
  </si>
  <si>
    <t>Bed</t>
  </si>
  <si>
    <t>Wc</t>
  </si>
  <si>
    <t>Bath</t>
  </si>
  <si>
    <t>Hal</t>
  </si>
  <si>
    <t>Kit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</si>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</sst>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</xdr:row>
      <xdr:rowOff>133350</xdr:rowOff>
    </xdr:from>
    <xdr:to>
      <xdr:col>15</xdr:col>
      <xdr:colOff>571500</xdr:colOff>
      <xdr:row>22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90975" y="704850"/>
          <a:ext cx="5724525" cy="3505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10</xdr:col>
      <xdr:colOff>9525</xdr:colOff>
      <xdr:row>20</xdr:row>
      <xdr:rowOff>38100</xdr:rowOff>
    </xdr:to>
    <xdr:pic>
      <xdr:nvPicPr>
        <xdr:cNvPr id="6145" name="Picture 1" descr="WhatsApp Image 2023-09-21 at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"/>
          <a:ext cx="57245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16</xdr:row>
      <xdr:rowOff>9525</xdr:rowOff>
    </xdr:from>
    <xdr:to>
      <xdr:col>10</xdr:col>
      <xdr:colOff>219075</xdr:colOff>
      <xdr:row>35</xdr:row>
      <xdr:rowOff>161925</xdr:rowOff>
    </xdr:to>
    <xdr:pic>
      <xdr:nvPicPr>
        <xdr:cNvPr id="7169" name="Picture 1" descr="WhatsApp Image 2023-09-21 at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3057525"/>
          <a:ext cx="5524500" cy="3771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36235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34200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34200</v>
      </c>
      <c r="D10" s="57" t="s">
        <v>61</v>
      </c>
      <c r="E10" s="58">
        <f>ROUND(C10/10.764,0)</f>
        <v>3177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2018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5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55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1369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4349313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2738000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25" sqref="C2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1141</v>
      </c>
      <c r="D18" s="76"/>
      <c r="E18" s="77"/>
      <c r="F18" s="78"/>
      <c r="G18" s="78"/>
    </row>
    <row r="19" spans="1:8">
      <c r="A19" s="15"/>
      <c r="B19" s="6"/>
      <c r="C19" s="30">
        <f>C18*C16</f>
        <v>6161400</v>
      </c>
      <c r="D19" s="78" t="s">
        <v>68</v>
      </c>
      <c r="E19" s="30"/>
      <c r="F19" s="78"/>
      <c r="G19" s="118"/>
    </row>
    <row r="20" spans="1:8">
      <c r="A20" s="15"/>
      <c r="B20" s="61">
        <f>C20*0.8</f>
        <v>4682664</v>
      </c>
      <c r="C20" s="31">
        <f>C19*95%</f>
        <v>5853330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4929120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2282000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12836.25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J25" sqref="J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5" si="1">Q2</f>
        <v>1058.3333333333335</v>
      </c>
      <c r="C2" s="4">
        <f t="shared" ref="C2:C3" si="2">B2*1.2</f>
        <v>1270.0000000000002</v>
      </c>
      <c r="D2" s="4">
        <f t="shared" ref="D2:D3" si="3">C2*1.2</f>
        <v>1524.0000000000002</v>
      </c>
      <c r="E2" s="5">
        <f t="shared" ref="E2:E3" si="4">R2</f>
        <v>5000000</v>
      </c>
      <c r="F2" s="4">
        <f t="shared" ref="F2:F3" si="5">ROUND((E2/B2),0)</f>
        <v>4724</v>
      </c>
      <c r="G2" s="4">
        <f t="shared" ref="G2:G3" si="6">ROUND((E2/C2),0)</f>
        <v>3937</v>
      </c>
      <c r="H2" s="4">
        <f t="shared" ref="H2:H3" si="7">ROUND((E2/D2),0)</f>
        <v>3281</v>
      </c>
      <c r="I2" s="4">
        <f t="shared" ref="I2:I3" si="8">T2</f>
        <v>0</v>
      </c>
      <c r="J2" s="4">
        <f t="shared" ref="J2:J3" si="9">U2</f>
        <v>0</v>
      </c>
      <c r="K2" s="75"/>
      <c r="L2" s="75"/>
      <c r="M2" s="75"/>
      <c r="N2" s="75"/>
      <c r="O2" s="75">
        <v>1361</v>
      </c>
      <c r="P2" s="75">
        <v>1270</v>
      </c>
      <c r="Q2" s="75">
        <f t="shared" ref="Q2:Q3" si="10">P2/1.2</f>
        <v>1058.3333333333335</v>
      </c>
      <c r="R2" s="2">
        <v>5000000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812.5</v>
      </c>
      <c r="C3" s="4">
        <f t="shared" si="2"/>
        <v>975</v>
      </c>
      <c r="D3" s="4">
        <f t="shared" si="3"/>
        <v>1170</v>
      </c>
      <c r="E3" s="5">
        <f t="shared" si="4"/>
        <v>4100000</v>
      </c>
      <c r="F3" s="4">
        <f t="shared" si="5"/>
        <v>5046</v>
      </c>
      <c r="G3" s="4">
        <f t="shared" si="6"/>
        <v>4205</v>
      </c>
      <c r="H3" s="4">
        <f t="shared" si="7"/>
        <v>3504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1150</v>
      </c>
      <c r="P3" s="75">
        <v>975</v>
      </c>
      <c r="Q3" s="75">
        <f t="shared" si="10"/>
        <v>812.5</v>
      </c>
      <c r="R3" s="2">
        <v>4100000</v>
      </c>
      <c r="S3" s="2"/>
      <c r="T3" s="2"/>
      <c r="AE3" s="68"/>
    </row>
    <row r="4" spans="1:35">
      <c r="A4" s="4">
        <f t="shared" ref="A4" si="11">N4</f>
        <v>0</v>
      </c>
      <c r="B4" s="4">
        <f t="shared" ref="B4" si="12">Q4</f>
        <v>760</v>
      </c>
      <c r="C4" s="4">
        <f t="shared" ref="C4" si="13">B4*1.2</f>
        <v>912</v>
      </c>
      <c r="D4" s="4">
        <f t="shared" ref="D4" si="14">C4*1.2</f>
        <v>1094.3999999999999</v>
      </c>
      <c r="E4" s="5">
        <f t="shared" ref="E4" si="15">R4</f>
        <v>4200000</v>
      </c>
      <c r="F4" s="4">
        <f t="shared" ref="F4" si="16">ROUND((E4/B4),0)</f>
        <v>5526</v>
      </c>
      <c r="G4" s="4">
        <f t="shared" ref="G4" si="17">ROUND((E4/C4),0)</f>
        <v>4605</v>
      </c>
      <c r="H4" s="4">
        <f t="shared" ref="H4" si="18">ROUND((E4/D4),0)</f>
        <v>3838</v>
      </c>
      <c r="I4" s="4">
        <f t="shared" ref="I4" si="19">T4</f>
        <v>0</v>
      </c>
      <c r="J4" s="4">
        <f t="shared" ref="J4" si="20">U4</f>
        <v>0</v>
      </c>
      <c r="K4" s="75"/>
      <c r="L4" s="75"/>
      <c r="M4" s="75"/>
      <c r="N4" s="75"/>
      <c r="O4" s="75">
        <v>1150</v>
      </c>
      <c r="P4" s="75">
        <v>975</v>
      </c>
      <c r="Q4" s="75">
        <v>760</v>
      </c>
      <c r="R4" s="2">
        <v>4200000</v>
      </c>
      <c r="S4" s="2"/>
      <c r="T4" s="2"/>
    </row>
    <row r="5" spans="1: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  <c r="T5" s="2"/>
    </row>
    <row r="6" spans="1:35">
      <c r="A6" s="4"/>
      <c r="B6" s="4"/>
      <c r="C6" s="4"/>
      <c r="D6" s="4"/>
      <c r="E6" s="5"/>
      <c r="F6" s="66"/>
      <c r="G6" s="66"/>
      <c r="H6" s="66"/>
      <c r="I6" s="66"/>
      <c r="J6" s="66"/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O7" s="75"/>
      <c r="P7" s="75"/>
      <c r="Q7" s="75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O8" s="75"/>
      <c r="P8" s="75"/>
      <c r="Q8" s="75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O9" s="75"/>
      <c r="P9" s="75"/>
      <c r="Q9" s="75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5"/>
      <c r="P10" s="75"/>
      <c r="Q10" s="75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70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G1" workbookViewId="0">
      <selection activeCell="L6" sqref="L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G20" sqref="G2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E5:I35"/>
  <sheetViews>
    <sheetView topLeftCell="A7" zoomScale="85" zoomScaleNormal="85" workbookViewId="0">
      <selection activeCell="I36" sqref="I36"/>
    </sheetView>
  </sheetViews>
  <sheetFormatPr defaultRowHeight="15"/>
  <sheetData>
    <row r="5" spans="5:8" s="75" customFormat="1"/>
    <row r="6" spans="5:8">
      <c r="F6" s="75" t="s">
        <v>97</v>
      </c>
      <c r="G6" s="75"/>
    </row>
    <row r="7" spans="5:8">
      <c r="E7" s="75" t="s">
        <v>102</v>
      </c>
      <c r="F7" s="75">
        <v>9.11</v>
      </c>
      <c r="G7" s="75">
        <v>11.1</v>
      </c>
      <c r="H7">
        <f>G7*F7</f>
        <v>101.121</v>
      </c>
    </row>
    <row r="8" spans="5:8">
      <c r="E8" s="75" t="s">
        <v>103</v>
      </c>
      <c r="F8" s="75">
        <v>6.4</v>
      </c>
      <c r="G8" s="75">
        <v>9.1</v>
      </c>
      <c r="H8" s="75">
        <f>G8*F8</f>
        <v>58.24</v>
      </c>
    </row>
    <row r="9" spans="5:8">
      <c r="E9" s="75" t="s">
        <v>104</v>
      </c>
      <c r="F9" s="119">
        <v>10.1</v>
      </c>
      <c r="G9" s="119">
        <v>5.0999999999999996</v>
      </c>
      <c r="H9" s="75">
        <f>G9*F9</f>
        <v>51.51</v>
      </c>
    </row>
    <row r="10" spans="5:8">
      <c r="E10" s="75" t="s">
        <v>107</v>
      </c>
      <c r="G10" s="75"/>
      <c r="H10">
        <f>SUM(H7:H9)</f>
        <v>210.87099999999998</v>
      </c>
    </row>
    <row r="11" spans="5:8">
      <c r="F11" t="s">
        <v>98</v>
      </c>
      <c r="G11" s="75"/>
    </row>
    <row r="12" spans="5:8">
      <c r="E12" s="119"/>
      <c r="F12" s="119"/>
      <c r="G12" s="119"/>
    </row>
    <row r="13" spans="5:8">
      <c r="E13" s="75" t="s">
        <v>105</v>
      </c>
      <c r="F13">
        <v>21.3</v>
      </c>
      <c r="G13">
        <v>10</v>
      </c>
      <c r="H13" s="75">
        <f t="shared" ref="H13:H17" si="0">G13*F13</f>
        <v>213</v>
      </c>
    </row>
    <row r="14" spans="5:8">
      <c r="E14" s="75" t="s">
        <v>106</v>
      </c>
      <c r="F14">
        <v>9.11</v>
      </c>
      <c r="G14">
        <v>11.4</v>
      </c>
      <c r="H14" s="75">
        <f t="shared" si="0"/>
        <v>103.854</v>
      </c>
    </row>
    <row r="15" spans="5:8">
      <c r="E15" s="75" t="s">
        <v>103</v>
      </c>
      <c r="F15">
        <v>9.8000000000000007</v>
      </c>
      <c r="G15">
        <v>4.4000000000000004</v>
      </c>
      <c r="H15" s="75">
        <f t="shared" si="0"/>
        <v>43.120000000000005</v>
      </c>
    </row>
    <row r="16" spans="5:8">
      <c r="E16" s="75" t="s">
        <v>104</v>
      </c>
      <c r="F16">
        <v>3.1</v>
      </c>
      <c r="G16">
        <v>8.1999999999999993</v>
      </c>
      <c r="H16" s="75">
        <f t="shared" si="0"/>
        <v>25.419999999999998</v>
      </c>
    </row>
    <row r="17" spans="5:9">
      <c r="E17" s="75" t="s">
        <v>107</v>
      </c>
      <c r="F17">
        <v>3</v>
      </c>
      <c r="G17" s="119">
        <v>13</v>
      </c>
      <c r="H17" s="75">
        <f t="shared" si="0"/>
        <v>39</v>
      </c>
    </row>
    <row r="18" spans="5:9">
      <c r="H18">
        <f>SUM(H13:H17)</f>
        <v>424.39400000000001</v>
      </c>
    </row>
    <row r="21" spans="5:9">
      <c r="F21" t="s">
        <v>99</v>
      </c>
    </row>
    <row r="22" spans="5:9">
      <c r="E22" s="75" t="s">
        <v>102</v>
      </c>
      <c r="F22">
        <v>13.1</v>
      </c>
      <c r="G22">
        <v>10</v>
      </c>
      <c r="H22">
        <f>G22*F22</f>
        <v>131</v>
      </c>
    </row>
    <row r="23" spans="5:9">
      <c r="E23" s="75" t="s">
        <v>102</v>
      </c>
      <c r="F23">
        <v>12.3</v>
      </c>
      <c r="G23">
        <v>10.1</v>
      </c>
      <c r="H23" s="75">
        <f t="shared" ref="H23:H25" si="1">G23*F23</f>
        <v>124.23</v>
      </c>
    </row>
    <row r="24" spans="5:9">
      <c r="E24" s="75" t="s">
        <v>103</v>
      </c>
      <c r="F24">
        <v>6.8</v>
      </c>
      <c r="G24">
        <v>9.11</v>
      </c>
      <c r="H24" s="75">
        <f t="shared" si="1"/>
        <v>61.947999999999993</v>
      </c>
    </row>
    <row r="25" spans="5:9">
      <c r="F25">
        <v>6</v>
      </c>
      <c r="G25">
        <v>4</v>
      </c>
      <c r="H25" s="75">
        <f t="shared" si="1"/>
        <v>24</v>
      </c>
    </row>
    <row r="26" spans="5:9">
      <c r="H26">
        <f>SUM(H22:H25)</f>
        <v>341.178</v>
      </c>
    </row>
    <row r="28" spans="5:9">
      <c r="E28" s="75" t="s">
        <v>69</v>
      </c>
      <c r="F28" s="75">
        <v>4.1100000000000003</v>
      </c>
      <c r="G28" s="75">
        <v>10</v>
      </c>
      <c r="H28" s="75">
        <f t="shared" ref="H28:H29" si="2">G28*F28</f>
        <v>41.1</v>
      </c>
    </row>
    <row r="29" spans="5:9">
      <c r="F29" s="75">
        <v>6</v>
      </c>
      <c r="G29" s="75">
        <v>10</v>
      </c>
      <c r="H29" s="75">
        <f t="shared" si="2"/>
        <v>60</v>
      </c>
    </row>
    <row r="30" spans="5:9">
      <c r="H30">
        <f>SUM(H28:H29)</f>
        <v>101.1</v>
      </c>
    </row>
    <row r="31" spans="5:9">
      <c r="G31" s="75"/>
    </row>
    <row r="32" spans="5:9">
      <c r="E32" s="75" t="s">
        <v>101</v>
      </c>
      <c r="F32" s="75">
        <v>9.11</v>
      </c>
      <c r="G32" s="75">
        <v>21.2</v>
      </c>
      <c r="H32" s="75">
        <f t="shared" ref="H32" si="3">G32*F32</f>
        <v>193.13199999999998</v>
      </c>
      <c r="I32">
        <f>H32*0.4</f>
        <v>77.252799999999993</v>
      </c>
    </row>
    <row r="33" spans="8:9" s="75" customFormat="1">
      <c r="I33"/>
    </row>
    <row r="35" spans="8:9">
      <c r="H35">
        <f>H10+H18+H26+H30</f>
        <v>1077.5429999999999</v>
      </c>
      <c r="I35">
        <f>H35+I32</f>
        <v>1154.7957999999999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2023-09-21T11:11:56Z</dcterms:modified>
</cp:coreProperties>
</file>