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28F13C2-47D9-417E-80DF-71DB96884CA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1" l="1"/>
  <c r="G35" i="1"/>
  <c r="F34" i="1"/>
  <c r="G34" i="1"/>
  <c r="D20" i="1"/>
  <c r="J15" i="1"/>
  <c r="I4" i="1"/>
  <c r="E14" i="1"/>
  <c r="H10" i="1"/>
  <c r="H11" i="1" s="1"/>
  <c r="H7" i="1"/>
  <c r="A45" i="1"/>
  <c r="C45" i="1" s="1"/>
  <c r="A44" i="1"/>
  <c r="C44" i="1" s="1"/>
  <c r="A43" i="1"/>
  <c r="C43" i="1" s="1"/>
  <c r="G7" i="1"/>
  <c r="G6" i="1"/>
  <c r="C46" i="1"/>
  <c r="C42" i="1"/>
  <c r="F27" i="1"/>
  <c r="B10" i="1" l="1"/>
  <c r="B11" i="1" s="1"/>
  <c r="B8" i="1"/>
  <c r="B6" i="1"/>
  <c r="B5" i="1"/>
  <c r="B14" i="1" s="1"/>
  <c r="B12" i="1" l="1"/>
  <c r="B13" i="1" s="1"/>
  <c r="B15" i="1" s="1"/>
  <c r="I5" i="1"/>
  <c r="I31" i="1"/>
  <c r="B17" i="1" l="1"/>
  <c r="C15" i="1"/>
  <c r="C17" i="1" s="1"/>
  <c r="I30" i="1"/>
  <c r="D17" i="1" l="1"/>
  <c r="I27" i="1"/>
  <c r="I32" i="1"/>
  <c r="D21" i="1" l="1"/>
  <c r="D19" i="1"/>
  <c r="D18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42" i="1"/>
  <c r="G42" i="1" s="1"/>
  <c r="F43" i="1"/>
  <c r="G43" i="1" s="1"/>
  <c r="G44" i="1"/>
  <c r="H42" i="1" l="1"/>
  <c r="I28" i="1" l="1"/>
  <c r="H32" i="1" l="1"/>
  <c r="H31" i="1"/>
  <c r="H33" i="1"/>
  <c r="H27" i="1" l="1"/>
  <c r="H43" i="1" l="1"/>
  <c r="H28" i="1"/>
  <c r="H29" i="1"/>
  <c r="H30" i="1"/>
  <c r="G3" i="1" l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<sst xmlns="http://schemas.openxmlformats.org/spreadsheetml/2006/main" count="35" uniqueCount="33">
  <si>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</si>
  <si>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</si>
  <si>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</si>
  <si>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</si>
  <si>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</si>
  <si>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</si>
  <si>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</si>
  <si>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</si>
  <si>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</si>
  <si>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</si>
  <si>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</si>
  <si>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</si>
  <si>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</si>
  <si>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</si>
  <si>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</si>
  <si>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</si>
  <si>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</si>
  <si>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</si>
  <si>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</si>
  <si>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</si>
  <si>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</si>
  <si>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</si>
  <si>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Measurement Carpet</t>
  </si>
  <si>
    <t xml:space="preserve">Ground </t>
  </si>
  <si>
    <t>Agreement Built up</t>
  </si>
  <si>
    <t>Loft Area</t>
  </si>
  <si>
    <t>Loft</t>
  </si>
  <si>
    <t>RV</t>
  </si>
  <si>
    <t>DV</t>
  </si>
  <si>
    <t>Shop Value</t>
  </si>
  <si>
    <t>Loft Value</t>
  </si>
  <si>
    <t>Total Value of shop</t>
  </si>
  <si>
    <t>5000+GST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</si>
</sst>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rgb="FF000000"/>
      <name val="Calibri"/>
      <family val="2"/>
      <scheme val="minor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0" fillId="0" borderId="5" xfId="0" applyBorder="1"/>
    <xf numFmtId="43" fontId="0" fillId="0" borderId="5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3" fillId="0" borderId="0" xfId="0" applyNumberFormat="1" applyFont="1"/>
    <xf numFmtId="165" fontId="0" fillId="0" borderId="0" xfId="0" applyNumberFormat="1"/>
    <xf numFmtId="0" fontId="0" fillId="0" borderId="5" xfId="0" applyFill="1" applyBorder="1"/>
    <xf numFmtId="0" fontId="0" fillId="0" borderId="0" xfId="0" applyFill="1" applyBorder="1"/>
    <xf numFmtId="43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1" xfId="1" applyNumberFormat="1" applyFont="1" applyBorder="1"/>
    <xf numFmtId="43" fontId="0" fillId="0" borderId="1" xfId="1" applyFont="1" applyBorder="1"/>
    <xf numFmtId="10" fontId="10" fillId="0" borderId="1" xfId="1" applyNumberFormat="1" applyFont="1" applyBorder="1"/>
    <xf numFmtId="2" fontId="0" fillId="0" borderId="1" xfId="1" applyNumberFormat="1" applyFont="1" applyBorder="1"/>
    <xf numFmtId="0" fontId="14" fillId="0" borderId="1" xfId="0" applyFont="1" applyBorder="1"/>
    <xf numFmtId="0" fontId="15" fillId="0" borderId="1" xfId="0" applyFont="1" applyBorder="1"/>
    <xf numFmtId="43" fontId="16" fillId="0" borderId="1" xfId="0" applyNumberFormat="1" applyFont="1" applyBorder="1"/>
    <xf numFmtId="43" fontId="14" fillId="0" borderId="1" xfId="0" applyNumberFormat="1" applyFont="1" applyBorder="1"/>
    <xf numFmtId="43" fontId="1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F8CC5-6B58-4F04-80DF-2CFBBF471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9078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7186E3-8C8F-4DDA-9FB6-87C368F8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421286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2E8D9-F6EB-494B-BBD9-9EC19574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61286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211876-4A65-4F99-AE5D-BBC64045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312FB5-8F72-45D3-A2D6-060E7B1E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326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1D2B7-A2E3-418D-8B3E-4A55704B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1"/>
  <sheetViews>
    <sheetView tabSelected="1" zoomScaleNormal="100" workbookViewId="0">
      <selection activeCell="F14" sqref="F14"/>
    </sheetView>
  </sheetViews>
  <sheetFormatPr defaultRowHeight="15" x14ac:dyDescent="0.25"/>
  <cols>
    <col min="1" max="1" width="21.7109375" bestFit="1" customWidth="1"/>
    <col min="2" max="2" width="15.5703125" style="8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2"/>
      <c r="E1" s="2"/>
      <c r="F1" s="3"/>
      <c r="G1" s="3"/>
    </row>
    <row r="2" spans="1:13" ht="16.5" x14ac:dyDescent="0.3">
      <c r="A2" s="17"/>
      <c r="B2" s="26" t="s">
        <v>29</v>
      </c>
      <c r="C2" s="18" t="s">
        <v>30</v>
      </c>
      <c r="D2" s="10" t="s">
        <v>31</v>
      </c>
      <c r="E2" t="s">
        <v>13</v>
      </c>
    </row>
    <row r="3" spans="1:13" ht="16.5" x14ac:dyDescent="0.3">
      <c r="A3" s="17" t="s">
        <v>0</v>
      </c>
      <c r="B3" s="27">
        <v>23000</v>
      </c>
      <c r="C3" s="19"/>
      <c r="D3" s="11"/>
      <c r="E3" s="42">
        <v>2007</v>
      </c>
      <c r="F3" s="4">
        <v>2023</v>
      </c>
      <c r="G3" s="5">
        <f>F3-E3</f>
        <v>16</v>
      </c>
      <c r="I3">
        <v>26250</v>
      </c>
      <c r="L3" s="4"/>
      <c r="M3" s="5"/>
    </row>
    <row r="4" spans="1:13" ht="33" x14ac:dyDescent="0.3">
      <c r="A4" s="20" t="s">
        <v>1</v>
      </c>
      <c r="B4" s="27">
        <v>2700</v>
      </c>
      <c r="C4" s="19"/>
      <c r="D4" s="11"/>
      <c r="E4" s="43"/>
      <c r="F4" s="4"/>
      <c r="G4" s="5"/>
      <c r="I4">
        <f>I3/100*105</f>
        <v>27562.5</v>
      </c>
      <c r="K4" s="35"/>
      <c r="L4" s="4"/>
      <c r="M4" s="5"/>
    </row>
    <row r="5" spans="1:13" ht="16.5" x14ac:dyDescent="0.3">
      <c r="A5" s="17" t="s">
        <v>2</v>
      </c>
      <c r="B5" s="27">
        <f>B3-B4</f>
        <v>20300</v>
      </c>
      <c r="C5" s="19"/>
      <c r="D5" s="11"/>
      <c r="E5" t="s">
        <v>24</v>
      </c>
      <c r="F5" t="s">
        <v>25</v>
      </c>
      <c r="G5" s="15"/>
      <c r="I5">
        <f>I4/10.764</f>
        <v>2560.6187290969901</v>
      </c>
      <c r="L5" s="4"/>
      <c r="M5" s="5"/>
    </row>
    <row r="6" spans="1:13" ht="16.5" x14ac:dyDescent="0.3">
      <c r="A6" s="17" t="s">
        <v>3</v>
      </c>
      <c r="B6" s="27">
        <f>B4</f>
        <v>2700</v>
      </c>
      <c r="C6" s="19"/>
      <c r="D6" s="9"/>
      <c r="E6">
        <v>406</v>
      </c>
      <c r="F6">
        <v>112</v>
      </c>
      <c r="G6" s="7">
        <f>37.7*10.764</f>
        <v>405.80279999999999</v>
      </c>
      <c r="H6" s="30">
        <v>406</v>
      </c>
      <c r="I6" s="30"/>
      <c r="L6" s="4"/>
      <c r="M6" s="5"/>
    </row>
    <row r="7" spans="1:13" ht="16.5" x14ac:dyDescent="0.3">
      <c r="A7" s="17" t="s">
        <v>4</v>
      </c>
      <c r="B7" s="21">
        <v>16</v>
      </c>
      <c r="C7" s="22"/>
      <c r="D7" s="9"/>
      <c r="E7" s="38"/>
      <c r="G7" s="1">
        <f>10.4*10.764</f>
        <v>111.9456</v>
      </c>
      <c r="H7" s="30">
        <f>H6*1.3+112</f>
        <v>639.80000000000007</v>
      </c>
      <c r="I7" s="30"/>
      <c r="L7" s="31"/>
      <c r="M7" s="32"/>
    </row>
    <row r="8" spans="1:13" ht="16.5" x14ac:dyDescent="0.3">
      <c r="A8" s="17" t="s">
        <v>5</v>
      </c>
      <c r="B8" s="21">
        <f>B9-B7</f>
        <v>44</v>
      </c>
      <c r="C8" s="22"/>
      <c r="D8" s="44"/>
      <c r="E8" s="7"/>
      <c r="F8" s="14"/>
      <c r="G8" s="6"/>
      <c r="H8" s="30">
        <v>640</v>
      </c>
      <c r="I8" s="30"/>
      <c r="L8" s="31"/>
      <c r="M8" s="32"/>
    </row>
    <row r="9" spans="1:13" ht="16.5" x14ac:dyDescent="0.3">
      <c r="A9" s="17" t="s">
        <v>6</v>
      </c>
      <c r="B9" s="21">
        <v>60</v>
      </c>
      <c r="C9" s="22"/>
      <c r="D9" s="45"/>
      <c r="E9" s="33"/>
      <c r="F9" s="7"/>
      <c r="G9" s="14"/>
      <c r="H9" s="30">
        <v>18000</v>
      </c>
      <c r="I9" s="30"/>
      <c r="J9" s="33"/>
      <c r="K9" s="33"/>
      <c r="L9" s="29"/>
      <c r="M9" s="32"/>
    </row>
    <row r="10" spans="1:13" ht="33" x14ac:dyDescent="0.3">
      <c r="A10" s="20" t="s">
        <v>7</v>
      </c>
      <c r="B10" s="21">
        <f>90*B7/B9</f>
        <v>24</v>
      </c>
      <c r="C10" s="22"/>
      <c r="D10" s="45"/>
      <c r="E10" s="14"/>
      <c r="F10" s="36"/>
      <c r="G10" s="14"/>
      <c r="H10" s="30">
        <f>H9*H8</f>
        <v>11520000</v>
      </c>
      <c r="I10" s="30"/>
      <c r="J10" s="33"/>
      <c r="K10" s="33"/>
      <c r="L10" s="29"/>
      <c r="M10" s="32"/>
    </row>
    <row r="11" spans="1:13" ht="16.5" x14ac:dyDescent="0.3">
      <c r="A11" s="17"/>
      <c r="B11" s="28">
        <f>B10%</f>
        <v>0.24</v>
      </c>
      <c r="C11" s="46"/>
      <c r="D11" s="47"/>
      <c r="E11" t="s">
        <v>22</v>
      </c>
      <c r="G11" s="14"/>
      <c r="H11" s="30">
        <f>H10/406</f>
        <v>28374.384236453203</v>
      </c>
      <c r="I11" s="30"/>
      <c r="J11" s="33"/>
      <c r="K11" s="33"/>
      <c r="L11" s="29"/>
      <c r="M11" s="34"/>
    </row>
    <row r="12" spans="1:13" ht="16.5" x14ac:dyDescent="0.3">
      <c r="A12" s="17" t="s">
        <v>8</v>
      </c>
      <c r="B12" s="27">
        <f>B6*B11</f>
        <v>648</v>
      </c>
      <c r="C12" s="23"/>
      <c r="D12" s="45"/>
      <c r="E12" t="s">
        <v>23</v>
      </c>
      <c r="F12" t="s">
        <v>26</v>
      </c>
      <c r="G12" s="14"/>
      <c r="H12" s="30"/>
      <c r="I12" s="30"/>
      <c r="J12" s="14"/>
      <c r="K12" s="33"/>
      <c r="L12" s="29"/>
      <c r="M12" s="5"/>
    </row>
    <row r="13" spans="1:13" ht="16.5" x14ac:dyDescent="0.3">
      <c r="A13" s="17" t="s">
        <v>9</v>
      </c>
      <c r="B13" s="27">
        <f>B6-B12</f>
        <v>2052</v>
      </c>
      <c r="C13" s="23"/>
      <c r="D13" s="45"/>
      <c r="E13">
        <v>345</v>
      </c>
      <c r="F13">
        <v>270</v>
      </c>
      <c r="G13" s="14"/>
      <c r="H13" s="30"/>
      <c r="I13" s="30"/>
      <c r="J13" s="33">
        <v>345</v>
      </c>
      <c r="K13" s="33">
        <v>118</v>
      </c>
      <c r="L13" s="29"/>
      <c r="M13" s="5"/>
    </row>
    <row r="14" spans="1:13" ht="16.5" x14ac:dyDescent="0.3">
      <c r="A14" s="17" t="s">
        <v>2</v>
      </c>
      <c r="B14" s="27">
        <f>B5</f>
        <v>20300</v>
      </c>
      <c r="C14" s="19"/>
      <c r="D14" s="11"/>
      <c r="E14">
        <f>E13*1.2</f>
        <v>414</v>
      </c>
      <c r="G14" s="14"/>
      <c r="H14" s="30"/>
      <c r="I14" s="30"/>
      <c r="J14" s="33">
        <v>30000</v>
      </c>
      <c r="K14" s="33"/>
      <c r="L14" s="29"/>
      <c r="M14" s="5"/>
    </row>
    <row r="15" spans="1:13" ht="16.5" x14ac:dyDescent="0.3">
      <c r="A15" s="17" t="s">
        <v>10</v>
      </c>
      <c r="B15" s="27">
        <f>B14+B13</f>
        <v>22352</v>
      </c>
      <c r="C15" s="19">
        <f>B15*70%</f>
        <v>15646.4</v>
      </c>
      <c r="D15" s="11"/>
      <c r="G15" s="14"/>
      <c r="H15" s="33"/>
      <c r="I15" s="33"/>
      <c r="J15" s="33">
        <f>J14*J13</f>
        <v>10350000</v>
      </c>
      <c r="K15" s="33"/>
      <c r="L15" s="29"/>
      <c r="M15" s="5"/>
    </row>
    <row r="16" spans="1:13" ht="16.5" x14ac:dyDescent="0.3">
      <c r="A16" s="17" t="s">
        <v>21</v>
      </c>
      <c r="B16" s="48">
        <v>406</v>
      </c>
      <c r="C16" s="49">
        <v>112</v>
      </c>
      <c r="D16" s="50"/>
      <c r="E16" s="6"/>
      <c r="F16" s="6"/>
      <c r="G16" s="6"/>
      <c r="H16" s="7"/>
      <c r="M16" s="32"/>
    </row>
    <row r="17" spans="1:14" ht="16.5" x14ac:dyDescent="0.3">
      <c r="A17" s="17" t="s">
        <v>11</v>
      </c>
      <c r="B17" s="51">
        <f>B15*B16</f>
        <v>9074912</v>
      </c>
      <c r="C17" s="52">
        <f>C15*C16</f>
        <v>1752396.8</v>
      </c>
      <c r="D17" s="52">
        <f>B17+C17</f>
        <v>10827308.800000001</v>
      </c>
      <c r="E17" s="6"/>
      <c r="F17" s="37"/>
      <c r="G17" s="6"/>
      <c r="H17" s="7"/>
      <c r="M17" s="6"/>
      <c r="N17" s="7"/>
    </row>
    <row r="18" spans="1:14" ht="16.5" x14ac:dyDescent="0.3">
      <c r="A18" s="17" t="s">
        <v>27</v>
      </c>
      <c r="B18" s="51"/>
      <c r="C18" s="52"/>
      <c r="D18" s="52">
        <f>D17*0.9</f>
        <v>9744577.9200000018</v>
      </c>
      <c r="E18" s="6"/>
      <c r="F18" s="37"/>
      <c r="G18" s="6"/>
      <c r="H18" s="7"/>
      <c r="M18" s="6"/>
      <c r="N18" s="7"/>
    </row>
    <row r="19" spans="1:14" ht="16.5" x14ac:dyDescent="0.3">
      <c r="A19" s="17" t="s">
        <v>28</v>
      </c>
      <c r="B19" s="51"/>
      <c r="C19" s="52"/>
      <c r="D19" s="52">
        <f>D17*0.8</f>
        <v>8661847.040000001</v>
      </c>
      <c r="E19" s="6"/>
      <c r="F19" s="37" t="s">
        <v>32</v>
      </c>
      <c r="G19" s="6"/>
      <c r="H19" s="7"/>
      <c r="M19" s="6"/>
      <c r="N19" s="7"/>
    </row>
    <row r="20" spans="1:14" ht="16.5" x14ac:dyDescent="0.3">
      <c r="A20" s="17" t="s">
        <v>12</v>
      </c>
      <c r="B20" s="51"/>
      <c r="C20" s="52"/>
      <c r="D20" s="52">
        <f>B16*B4</f>
        <v>1096200</v>
      </c>
      <c r="E20" s="7"/>
      <c r="F20" s="6"/>
    </row>
    <row r="21" spans="1:14" ht="16.5" x14ac:dyDescent="0.3">
      <c r="A21" s="21" t="s">
        <v>16</v>
      </c>
      <c r="B21" s="51"/>
      <c r="C21" s="51"/>
      <c r="D21" s="52">
        <f>D17*0.035/12</f>
        <v>31579.650666666672</v>
      </c>
      <c r="E21" s="7"/>
      <c r="F21" s="6"/>
    </row>
    <row r="22" spans="1:14" x14ac:dyDescent="0.25">
      <c r="B22" s="13"/>
      <c r="E22" s="7"/>
      <c r="F22" s="7"/>
    </row>
    <row r="23" spans="1:14" x14ac:dyDescent="0.25">
      <c r="B23" s="13"/>
    </row>
    <row r="25" spans="1:14" x14ac:dyDescent="0.25">
      <c r="C25" t="s">
        <v>14</v>
      </c>
    </row>
    <row r="26" spans="1:14" x14ac:dyDescent="0.25">
      <c r="B26" s="10" t="s">
        <v>15</v>
      </c>
      <c r="C26" s="9" t="s">
        <v>20</v>
      </c>
      <c r="D26" s="9"/>
      <c r="E26" s="9" t="s">
        <v>11</v>
      </c>
      <c r="F26" s="9" t="s">
        <v>17</v>
      </c>
      <c r="G26" s="9" t="s">
        <v>18</v>
      </c>
      <c r="H26" s="9" t="s">
        <v>19</v>
      </c>
      <c r="I26" s="9"/>
    </row>
    <row r="27" spans="1:14" ht="17.25" x14ac:dyDescent="0.3">
      <c r="B27" s="10"/>
      <c r="C27" s="9"/>
      <c r="D27" s="9"/>
      <c r="E27" s="9"/>
      <c r="F27" s="11" t="e">
        <f>E27/B27</f>
        <v>#DIV/0!</v>
      </c>
      <c r="G27" s="11" t="e">
        <f>E27/C27</f>
        <v>#DIV/0!</v>
      </c>
      <c r="H27" s="11" t="e">
        <f>E27/#REF!</f>
        <v>#REF!</v>
      </c>
      <c r="I27" s="9" t="e">
        <f>C27/B27</f>
        <v>#DIV/0!</v>
      </c>
      <c r="J27" s="16"/>
    </row>
    <row r="28" spans="1:14" ht="17.25" x14ac:dyDescent="0.3">
      <c r="B28" s="10">
        <v>330</v>
      </c>
      <c r="C28" s="9">
        <v>620</v>
      </c>
      <c r="D28" s="9"/>
      <c r="E28" s="9">
        <v>11000000</v>
      </c>
      <c r="F28" s="11">
        <f t="shared" ref="F28:F35" si="0">E28/B28</f>
        <v>33333.333333333336</v>
      </c>
      <c r="G28" s="11">
        <f>E28/C28</f>
        <v>17741.935483870966</v>
      </c>
      <c r="H28" s="11" t="e">
        <f>E28/#REF!</f>
        <v>#REF!</v>
      </c>
      <c r="I28" s="9">
        <f>C28/B28</f>
        <v>1.8787878787878789</v>
      </c>
      <c r="J28" s="16"/>
    </row>
    <row r="29" spans="1:14" x14ac:dyDescent="0.25">
      <c r="B29" s="10"/>
      <c r="C29" s="9">
        <v>625</v>
      </c>
      <c r="D29" s="9"/>
      <c r="E29" s="11">
        <v>9900000</v>
      </c>
      <c r="F29" s="11" t="e">
        <f t="shared" si="0"/>
        <v>#DIV/0!</v>
      </c>
      <c r="G29" s="11">
        <f t="shared" ref="G29:G35" si="1">E29/C29</f>
        <v>15840</v>
      </c>
      <c r="H29" s="11" t="e">
        <f>E29/#REF!</f>
        <v>#REF!</v>
      </c>
      <c r="I29" s="9"/>
    </row>
    <row r="30" spans="1:14" x14ac:dyDescent="0.25">
      <c r="B30" s="10"/>
      <c r="C30" s="9"/>
      <c r="D30" s="9"/>
      <c r="E30" s="11"/>
      <c r="F30" s="11" t="e">
        <f t="shared" si="0"/>
        <v>#DIV/0!</v>
      </c>
      <c r="G30" s="11" t="e">
        <f t="shared" si="1"/>
        <v>#DIV/0!</v>
      </c>
      <c r="H30" s="11" t="e">
        <f>E30/#REF!</f>
        <v>#REF!</v>
      </c>
      <c r="I30" s="9" t="e">
        <f>#REF!/B30</f>
        <v>#REF!</v>
      </c>
    </row>
    <row r="31" spans="1:14" x14ac:dyDescent="0.25">
      <c r="B31" s="10"/>
      <c r="C31" s="24">
        <v>245</v>
      </c>
      <c r="E31" s="25">
        <v>4500000</v>
      </c>
      <c r="F31" s="25" t="e">
        <f t="shared" si="0"/>
        <v>#DIV/0!</v>
      </c>
      <c r="G31" s="11">
        <f t="shared" si="1"/>
        <v>18367.34693877551</v>
      </c>
      <c r="H31" s="25" t="e">
        <f>E31/#REF!</f>
        <v>#REF!</v>
      </c>
      <c r="I31" s="9" t="e">
        <f>C31/B31</f>
        <v>#DIV/0!</v>
      </c>
    </row>
    <row r="32" spans="1:14" x14ac:dyDescent="0.25">
      <c r="C32" s="39">
        <v>300</v>
      </c>
      <c r="E32" s="25">
        <v>6500000</v>
      </c>
      <c r="F32" s="25" t="e">
        <f t="shared" si="0"/>
        <v>#DIV/0!</v>
      </c>
      <c r="G32" s="25">
        <f t="shared" si="1"/>
        <v>21666.666666666668</v>
      </c>
      <c r="H32" s="25" t="e">
        <f>E32/#REF!</f>
        <v>#REF!</v>
      </c>
      <c r="I32" t="e">
        <f>#REF!/B32</f>
        <v>#REF!</v>
      </c>
    </row>
    <row r="33" spans="1:8" x14ac:dyDescent="0.25">
      <c r="C33" s="39">
        <v>350</v>
      </c>
      <c r="E33" s="25">
        <v>6500000</v>
      </c>
      <c r="F33" s="25" t="e">
        <f t="shared" si="0"/>
        <v>#DIV/0!</v>
      </c>
      <c r="G33" s="25">
        <f t="shared" si="1"/>
        <v>18571.428571428572</v>
      </c>
      <c r="H33" s="25" t="e">
        <f>E33/#REF!</f>
        <v>#REF!</v>
      </c>
    </row>
    <row r="34" spans="1:8" x14ac:dyDescent="0.25">
      <c r="C34" s="39">
        <v>450</v>
      </c>
      <c r="E34" s="41">
        <v>7500000</v>
      </c>
      <c r="F34" s="41" t="e">
        <f t="shared" si="0"/>
        <v>#DIV/0!</v>
      </c>
      <c r="G34" s="41">
        <f t="shared" si="1"/>
        <v>16666.666666666668</v>
      </c>
      <c r="H34" s="41"/>
    </row>
    <row r="35" spans="1:8" x14ac:dyDescent="0.25">
      <c r="C35" s="39">
        <v>300</v>
      </c>
      <c r="E35" s="41">
        <v>11000000</v>
      </c>
      <c r="F35" s="41" t="e">
        <f t="shared" si="0"/>
        <v>#DIV/0!</v>
      </c>
      <c r="G35" s="41">
        <f t="shared" si="1"/>
        <v>36666.666666666664</v>
      </c>
      <c r="H35" s="41"/>
    </row>
    <row r="36" spans="1:8" x14ac:dyDescent="0.25">
      <c r="C36" s="40"/>
      <c r="E36" s="41"/>
      <c r="F36" s="41"/>
      <c r="G36" s="41"/>
      <c r="H36" s="41"/>
    </row>
    <row r="37" spans="1:8" x14ac:dyDescent="0.25">
      <c r="C37" s="40"/>
      <c r="E37" s="41"/>
      <c r="F37" s="41"/>
      <c r="G37" s="41"/>
      <c r="H37" s="41"/>
    </row>
    <row r="38" spans="1:8" x14ac:dyDescent="0.25">
      <c r="C38" s="40"/>
      <c r="E38" s="41"/>
      <c r="F38" s="41"/>
      <c r="G38" s="41"/>
      <c r="H38" s="41"/>
    </row>
    <row r="39" spans="1:8" x14ac:dyDescent="0.25">
      <c r="C39" s="40"/>
      <c r="E39" s="41"/>
      <c r="F39" s="41"/>
      <c r="G39" s="41"/>
      <c r="H39" s="41"/>
    </row>
    <row r="40" spans="1:8" x14ac:dyDescent="0.25">
      <c r="C40" s="40"/>
      <c r="E40" s="41"/>
      <c r="F40" s="41"/>
      <c r="G40" s="41"/>
      <c r="H40" s="41"/>
    </row>
    <row r="42" spans="1:8" x14ac:dyDescent="0.25">
      <c r="A42">
        <v>1116</v>
      </c>
      <c r="B42" s="8">
        <v>15500000</v>
      </c>
      <c r="C42">
        <f>B42/A42</f>
        <v>13888.888888888889</v>
      </c>
      <c r="D42">
        <v>297000</v>
      </c>
      <c r="E42">
        <v>30000</v>
      </c>
      <c r="F42">
        <f>E42+D42+B42</f>
        <v>15827000</v>
      </c>
      <c r="G42">
        <f>F42/A42</f>
        <v>14181.899641577062</v>
      </c>
      <c r="H42" s="7" t="e">
        <f>F42/#REF!</f>
        <v>#REF!</v>
      </c>
    </row>
    <row r="43" spans="1:8" x14ac:dyDescent="0.25">
      <c r="A43">
        <f>31.98*10.764</f>
        <v>344.23271999999997</v>
      </c>
      <c r="B43" s="8">
        <v>4800000</v>
      </c>
      <c r="C43">
        <f>B43/A43</f>
        <v>13944.055056706988</v>
      </c>
      <c r="D43">
        <v>336000</v>
      </c>
      <c r="E43">
        <v>30000</v>
      </c>
      <c r="F43">
        <f>E43+D43+B43</f>
        <v>5166000</v>
      </c>
      <c r="G43">
        <f>F43/A43</f>
        <v>15007.289254780895</v>
      </c>
      <c r="H43" s="7" t="e">
        <f>F43/#REF!</f>
        <v>#REF!</v>
      </c>
    </row>
    <row r="44" spans="1:8" x14ac:dyDescent="0.25">
      <c r="A44">
        <f>19.32*10.764</f>
        <v>207.96047999999999</v>
      </c>
      <c r="B44" s="8">
        <v>3500000</v>
      </c>
      <c r="C44">
        <f>B44/A44</f>
        <v>16830.120799875054</v>
      </c>
      <c r="G44" t="e">
        <f>F44/#REF!</f>
        <v>#REF!</v>
      </c>
    </row>
    <row r="45" spans="1:8" x14ac:dyDescent="0.25">
      <c r="A45">
        <f>260+44</f>
        <v>304</v>
      </c>
      <c r="B45" s="8">
        <v>4300000</v>
      </c>
      <c r="C45">
        <f>B45/A45</f>
        <v>14144.736842105263</v>
      </c>
    </row>
    <row r="46" spans="1:8" x14ac:dyDescent="0.25">
      <c r="C46" t="e">
        <f>B46/A46</f>
        <v>#DIV/0!</v>
      </c>
    </row>
    <row r="47" spans="1:8" ht="15.75" x14ac:dyDescent="0.25">
      <c r="A47" s="29"/>
    </row>
    <row r="48" spans="1:8" ht="15.75" x14ac:dyDescent="0.25">
      <c r="A48" s="29"/>
    </row>
    <row r="49" spans="1:1" ht="15.75" x14ac:dyDescent="0.25">
      <c r="A49" s="29"/>
    </row>
    <row r="50" spans="1:1" ht="15.75" x14ac:dyDescent="0.25">
      <c r="A50" s="29"/>
    </row>
    <row r="51" spans="1:1" ht="15.75" x14ac:dyDescent="0.25">
      <c r="A51" s="29"/>
    </row>
    <row r="71" spans="3:5" x14ac:dyDescent="0.25">
      <c r="C71" s="7"/>
      <c r="D71" s="7"/>
      <c r="E71" s="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2A5EA-246F-4CF9-9096-2E6A4FD2E69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B4962-E432-40D7-8D0F-8B2EC7ADDE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65973-1FFF-47CF-B711-983066EB573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A6130-1DFD-4214-9028-51E54549B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2023-09-21T11:01:04Z</dcterms:modified>
</cp:coreProperties>
</file>