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Prashant Upare\"/>
    </mc:Choice>
  </mc:AlternateContent>
  <xr:revisionPtr revIDLastSave="0" documentId="13_ncr:1_{E2E01EB0-081C-40D9-A831-D2A1417A95B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11" i="4" l="1"/>
  <c r="Q10" i="4"/>
  <c r="Q9" i="4"/>
  <c r="Q8" i="4"/>
  <c r="C3" i="4" l="1"/>
  <c r="C12" i="4"/>
  <c r="C13" i="4"/>
  <c r="C14" i="4"/>
  <c r="C15" i="4"/>
  <c r="C2" i="4"/>
  <c r="J22" i="4"/>
  <c r="H22" i="4" s="1"/>
  <c r="N20" i="4"/>
  <c r="J20" i="4"/>
  <c r="N19" i="4"/>
  <c r="N18" i="4"/>
  <c r="Q12" i="4" l="1"/>
  <c r="P12" i="4"/>
  <c r="P11" i="4"/>
  <c r="P10" i="4"/>
  <c r="P9" i="4"/>
  <c r="P8" i="4"/>
  <c r="P7" i="4"/>
  <c r="P6" i="4"/>
  <c r="P5" i="4"/>
  <c r="P4" i="4"/>
  <c r="P3" i="4"/>
  <c r="P2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<sst xmlns="http://schemas.openxmlformats.org/spreadsheetml/2006/main" count="35" uniqueCount="27">
  <si>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</si>
  <si>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</si>
  <si>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</si>
  <si>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</si>
  <si>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</si>
  <si>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</si>
  <si>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</si>
  <si>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</si>
  <si>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</si>
  <si>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</si>
  <si>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</si>
  <si>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</si>
  <si>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</si>
  <si>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1804, 18th Floor, Tower 3, “Godrej Ascend Phase - 2”, Kolshet Road, Village - Dhokali &amp; Balkum, Thane (West), Taluka &amp; District - Thane, PIN Code – 400 607</t>
  </si>
  <si>
    <t>rera ca</t>
  </si>
  <si>
    <t>adjacent area</t>
  </si>
  <si>
    <t>total</t>
  </si>
  <si>
    <t>rate</t>
  </si>
  <si>
    <t>fmv</t>
  </si>
  <si>
    <t>agreemetn  - 15.05.23. - 1,61,82,496</t>
  </si>
  <si>
    <t>loan - 1.50cr</t>
  </si>
  <si>
    <t>godrej</t>
  </si>
  <si>
    <t>16.06.23</t>
  </si>
  <si>
    <t>3.05.23</t>
  </si>
  <si>
    <t>17.02.23</t>
  </si>
  <si>
    <t>13.07.23</t>
  </si>
  <si>
    <t>incl. car 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</si>
</sst>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609599</xdr:colOff>
      <xdr:row>1</xdr:row>
      <xdr:rowOff>161924</xdr:rowOff>
    </xdr:from>
    <xdr:to>
      <xdr:col>17</xdr:col>
      <xdr:colOff>333374</xdr:colOff>
      <xdr:row>36</xdr:row>
      <xdr:rowOff>133349</xdr:rowOff>
    </xdr:to>
    <xdr:pic>
      <xdr:nvPicPr>
        <xdr:cNvPr id="2" name="Picture 5">
          <a:extLst>
            <a:ext uri="{FF2B5EF4-FFF2-40B4-BE49-F238E27FC236}">
              <a16:creationId xmlns:a16="http://schemas.microsoft.com/office/drawing/2014/main" id="{7F20D68C-1CF1-48BA-A4E9-97C5CA8720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599" y="352424"/>
          <a:ext cx="10086975" cy="63722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28574</xdr:rowOff>
    </xdr:from>
    <xdr:to>
      <xdr:col>16</xdr:col>
      <xdr:colOff>266700</xdr:colOff>
      <xdr:row>41</xdr:row>
      <xdr:rowOff>57149</xdr:rowOff>
    </xdr:to>
    <xdr:pic>
      <xdr:nvPicPr>
        <xdr:cNvPr id="2" name="Picture 6">
          <a:extLst>
            <a:ext uri="{FF2B5EF4-FFF2-40B4-BE49-F238E27FC236}">
              <a16:creationId xmlns:a16="http://schemas.microsoft.com/office/drawing/2014/main" id="{FD64BF4E-421C-435B-B66C-4721F0AB2C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171574"/>
          <a:ext cx="9410700" cy="6696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</xdr:row>
      <xdr:rowOff>76200</xdr:rowOff>
    </xdr:from>
    <xdr:to>
      <xdr:col>17</xdr:col>
      <xdr:colOff>47625</xdr:colOff>
      <xdr:row>43</xdr:row>
      <xdr:rowOff>142875</xdr:rowOff>
    </xdr:to>
    <xdr:pic>
      <xdr:nvPicPr>
        <xdr:cNvPr id="2" name="Picture 7">
          <a:extLst>
            <a:ext uri="{FF2B5EF4-FFF2-40B4-BE49-F238E27FC236}">
              <a16:creationId xmlns:a16="http://schemas.microsoft.com/office/drawing/2014/main" id="{CD300AB5-C294-4CA1-AE70-92C03C2AA2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66700"/>
          <a:ext cx="10182225" cy="80676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816492-B868-4C27-AA23-DC098CF5EC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68D14E-1D2B-468D-9A98-FD122BC17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7838EF-5C3A-4CC4-B2C6-A75ADE8A02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EEFA1E-F786-4A72-BFAE-ABC7F786A3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D41D24-7A96-410C-BDA0-8169F7755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F30C655-425D-45D7-8B0E-DB8845C24A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065E5D-B204-426A-BDC1-8EBC0B60B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P21" sqref="P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7.570312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5703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949</v>
      </c>
      <c r="C2" s="4">
        <f>B2*1.1</f>
        <v>1043.9000000000001</v>
      </c>
      <c r="D2" s="4">
        <f t="shared" ref="D2:D13" si="2">C2*1.2</f>
        <v>1252.68</v>
      </c>
      <c r="E2" s="5">
        <f t="shared" ref="E2:E13" si="3">R2</f>
        <v>20300000</v>
      </c>
      <c r="F2" s="15">
        <f t="shared" ref="F2:F13" si="4">ROUND((E2/B2),0)</f>
        <v>21391</v>
      </c>
      <c r="G2" s="10">
        <f t="shared" ref="G2:G13" si="5">ROUND((E2/C2),0)</f>
        <v>19446</v>
      </c>
      <c r="H2" s="10">
        <f t="shared" ref="H2:H13" si="6">ROUND((E2/D2),0)</f>
        <v>16205</v>
      </c>
      <c r="I2" s="4" t="e">
        <f>#REF!</f>
        <v>#REF!</v>
      </c>
      <c r="J2" s="4" t="str">
        <f t="shared" ref="J2:J13" si="7">S2</f>
        <v>godrej</v>
      </c>
      <c r="O2">
        <v>0</v>
      </c>
      <c r="P2">
        <f t="shared" ref="P2:P12" si="8">O2/1.2</f>
        <v>0</v>
      </c>
      <c r="Q2">
        <v>949</v>
      </c>
      <c r="R2" s="2">
        <v>20300000</v>
      </c>
      <c r="S2" s="8" t="s">
        <v>21</v>
      </c>
      <c r="T2" s="8"/>
    </row>
    <row r="3" spans="1:20" x14ac:dyDescent="0.25">
      <c r="A3" s="4">
        <f t="shared" si="0"/>
        <v>0</v>
      </c>
      <c r="B3" s="4">
        <f t="shared" si="1"/>
        <v>793</v>
      </c>
      <c r="C3" s="4">
        <f t="shared" ref="C3:C15" si="9">B3*1.1</f>
        <v>872.30000000000007</v>
      </c>
      <c r="D3" s="4">
        <f t="shared" si="2"/>
        <v>1046.76</v>
      </c>
      <c r="E3" s="16">
        <f t="shared" si="3"/>
        <v>16600000</v>
      </c>
      <c r="F3" s="15">
        <f t="shared" si="4"/>
        <v>20933</v>
      </c>
      <c r="G3" s="10">
        <f t="shared" si="5"/>
        <v>19030</v>
      </c>
      <c r="H3" s="10">
        <f t="shared" si="6"/>
        <v>15858</v>
      </c>
      <c r="I3" s="4" t="e">
        <f>#REF!</f>
        <v>#REF!</v>
      </c>
      <c r="J3" s="4" t="str">
        <f t="shared" si="7"/>
        <v>godrej</v>
      </c>
      <c r="O3">
        <v>0</v>
      </c>
      <c r="P3">
        <f t="shared" si="8"/>
        <v>0</v>
      </c>
      <c r="Q3">
        <v>793</v>
      </c>
      <c r="R3" s="2">
        <v>16600000</v>
      </c>
      <c r="S3" s="8" t="s">
        <v>21</v>
      </c>
      <c r="T3" s="8"/>
    </row>
    <row r="4" spans="1:20" x14ac:dyDescent="0.25">
      <c r="A4" s="4">
        <f t="shared" si="0"/>
        <v>0</v>
      </c>
      <c r="B4" s="4">
        <f t="shared" si="1"/>
        <v>500</v>
      </c>
      <c r="C4" s="4">
        <f t="shared" si="9"/>
        <v>550</v>
      </c>
      <c r="D4" s="4">
        <f t="shared" si="2"/>
        <v>660</v>
      </c>
      <c r="E4" s="16">
        <f t="shared" si="3"/>
        <v>9700000</v>
      </c>
      <c r="F4" s="10">
        <f t="shared" si="4"/>
        <v>19400</v>
      </c>
      <c r="G4" s="10">
        <f t="shared" si="5"/>
        <v>17636</v>
      </c>
      <c r="H4" s="10">
        <f t="shared" si="6"/>
        <v>14697</v>
      </c>
      <c r="I4" s="4" t="e">
        <f>#REF!</f>
        <v>#REF!</v>
      </c>
      <c r="J4" s="4" t="str">
        <f t="shared" si="7"/>
        <v>godrej</v>
      </c>
      <c r="O4">
        <v>0</v>
      </c>
      <c r="P4">
        <f t="shared" si="8"/>
        <v>0</v>
      </c>
      <c r="Q4">
        <v>500</v>
      </c>
      <c r="R4" s="2">
        <v>9700000</v>
      </c>
      <c r="S4" s="8" t="s">
        <v>21</v>
      </c>
      <c r="T4" s="8"/>
    </row>
    <row r="5" spans="1:20" x14ac:dyDescent="0.25">
      <c r="A5" s="4">
        <f t="shared" si="0"/>
        <v>0</v>
      </c>
      <c r="B5" s="4">
        <f t="shared" si="1"/>
        <v>966</v>
      </c>
      <c r="C5" s="4">
        <f t="shared" si="9"/>
        <v>1062.6000000000001</v>
      </c>
      <c r="D5" s="4">
        <f t="shared" si="2"/>
        <v>1275.1200000000001</v>
      </c>
      <c r="E5" s="16">
        <f t="shared" si="3"/>
        <v>22000000</v>
      </c>
      <c r="F5" s="10">
        <f t="shared" si="4"/>
        <v>22774</v>
      </c>
      <c r="G5" s="10">
        <f t="shared" si="5"/>
        <v>20704</v>
      </c>
      <c r="H5" s="10">
        <f t="shared" si="6"/>
        <v>17253</v>
      </c>
      <c r="I5" s="4" t="e">
        <f>#REF!</f>
        <v>#REF!</v>
      </c>
      <c r="J5" s="4" t="str">
        <f t="shared" si="7"/>
        <v>godrej</v>
      </c>
      <c r="O5">
        <v>0</v>
      </c>
      <c r="P5">
        <f t="shared" si="8"/>
        <v>0</v>
      </c>
      <c r="Q5">
        <v>966</v>
      </c>
      <c r="R5" s="2">
        <v>22000000</v>
      </c>
      <c r="S5" s="8" t="s">
        <v>21</v>
      </c>
      <c r="T5" s="8"/>
    </row>
    <row r="6" spans="1:20" x14ac:dyDescent="0.25">
      <c r="A6" s="4">
        <f t="shared" si="0"/>
        <v>0</v>
      </c>
      <c r="B6" s="4">
        <f t="shared" si="1"/>
        <v>918</v>
      </c>
      <c r="C6" s="4">
        <f t="shared" si="9"/>
        <v>1009.8000000000001</v>
      </c>
      <c r="D6" s="4">
        <f t="shared" si="2"/>
        <v>1211.76</v>
      </c>
      <c r="E6" s="16">
        <f t="shared" si="3"/>
        <v>22600000</v>
      </c>
      <c r="F6" s="10">
        <f t="shared" si="4"/>
        <v>24619</v>
      </c>
      <c r="G6" s="10">
        <f t="shared" si="5"/>
        <v>22381</v>
      </c>
      <c r="H6" s="10">
        <f t="shared" si="6"/>
        <v>18651</v>
      </c>
      <c r="I6" s="4" t="e">
        <f>#REF!</f>
        <v>#REF!</v>
      </c>
      <c r="J6" s="4" t="str">
        <f t="shared" si="7"/>
        <v>godrej</v>
      </c>
      <c r="O6">
        <v>0</v>
      </c>
      <c r="P6">
        <f t="shared" si="8"/>
        <v>0</v>
      </c>
      <c r="Q6">
        <v>918</v>
      </c>
      <c r="R6" s="2">
        <v>22600000</v>
      </c>
      <c r="S6" s="8" t="s">
        <v>21</v>
      </c>
      <c r="T6" s="8"/>
    </row>
    <row r="7" spans="1:20" x14ac:dyDescent="0.25">
      <c r="A7" s="4">
        <f t="shared" si="0"/>
        <v>0</v>
      </c>
      <c r="B7" s="4">
        <f t="shared" si="1"/>
        <v>960</v>
      </c>
      <c r="C7" s="4">
        <f t="shared" si="9"/>
        <v>1056</v>
      </c>
      <c r="D7" s="4">
        <f t="shared" si="2"/>
        <v>1267.2</v>
      </c>
      <c r="E7" s="16">
        <f t="shared" si="3"/>
        <v>21000000</v>
      </c>
      <c r="F7" s="15">
        <f t="shared" si="4"/>
        <v>21875</v>
      </c>
      <c r="G7" s="10">
        <f t="shared" si="5"/>
        <v>19886</v>
      </c>
      <c r="H7" s="10">
        <f t="shared" si="6"/>
        <v>16572</v>
      </c>
      <c r="I7" s="4" t="e">
        <f>#REF!</f>
        <v>#REF!</v>
      </c>
      <c r="J7" s="4" t="str">
        <f t="shared" si="7"/>
        <v>godrej</v>
      </c>
      <c r="O7">
        <v>0</v>
      </c>
      <c r="P7">
        <f t="shared" si="8"/>
        <v>0</v>
      </c>
      <c r="Q7">
        <v>960</v>
      </c>
      <c r="R7" s="2">
        <v>21000000</v>
      </c>
      <c r="S7" s="8" t="s">
        <v>21</v>
      </c>
      <c r="T7" s="8"/>
    </row>
    <row r="8" spans="1:20" x14ac:dyDescent="0.25">
      <c r="A8" s="4">
        <f t="shared" si="0"/>
        <v>0</v>
      </c>
      <c r="B8" s="4">
        <f t="shared" si="1"/>
        <v>406.87919999999997</v>
      </c>
      <c r="C8" s="4">
        <f t="shared" si="9"/>
        <v>447.56711999999999</v>
      </c>
      <c r="D8" s="4">
        <f t="shared" si="2"/>
        <v>537.08054399999992</v>
      </c>
      <c r="E8" s="16">
        <f t="shared" si="3"/>
        <v>6539058</v>
      </c>
      <c r="F8" s="10">
        <f t="shared" si="4"/>
        <v>16071</v>
      </c>
      <c r="G8" s="10">
        <f t="shared" si="5"/>
        <v>14610</v>
      </c>
      <c r="H8" s="10">
        <f t="shared" si="6"/>
        <v>12175</v>
      </c>
      <c r="I8" s="4" t="e">
        <f>#REF!</f>
        <v>#REF!</v>
      </c>
      <c r="J8" s="4" t="str">
        <f t="shared" si="7"/>
        <v>16.06.23</v>
      </c>
      <c r="O8">
        <v>0</v>
      </c>
      <c r="P8">
        <f t="shared" si="8"/>
        <v>0</v>
      </c>
      <c r="Q8">
        <f>37.8*10.764</f>
        <v>406.87919999999997</v>
      </c>
      <c r="R8" s="2">
        <v>6539058</v>
      </c>
      <c r="S8" s="8" t="s">
        <v>22</v>
      </c>
      <c r="T8" s="8">
        <v>14</v>
      </c>
    </row>
    <row r="9" spans="1:20" x14ac:dyDescent="0.25">
      <c r="A9" s="4">
        <f t="shared" si="0"/>
        <v>0</v>
      </c>
      <c r="B9" s="4">
        <f t="shared" si="1"/>
        <v>982.10735999999986</v>
      </c>
      <c r="C9" s="4">
        <f t="shared" si="9"/>
        <v>1080.318096</v>
      </c>
      <c r="D9" s="4">
        <f t="shared" si="2"/>
        <v>1296.3817151999999</v>
      </c>
      <c r="E9" s="16">
        <f t="shared" si="3"/>
        <v>18563449</v>
      </c>
      <c r="F9" s="15">
        <f t="shared" si="4"/>
        <v>18902</v>
      </c>
      <c r="G9" s="10">
        <f t="shared" si="5"/>
        <v>17183</v>
      </c>
      <c r="H9" s="10">
        <f t="shared" si="6"/>
        <v>14319</v>
      </c>
      <c r="I9" s="4" t="e">
        <f>#REF!</f>
        <v>#REF!</v>
      </c>
      <c r="J9" s="4" t="str">
        <f t="shared" si="7"/>
        <v>3.05.23</v>
      </c>
      <c r="O9">
        <v>0</v>
      </c>
      <c r="P9">
        <f t="shared" si="8"/>
        <v>0</v>
      </c>
      <c r="Q9">
        <f>91.24*10.764</f>
        <v>982.10735999999986</v>
      </c>
      <c r="R9" s="2">
        <v>18563449</v>
      </c>
      <c r="S9" s="8" t="s">
        <v>23</v>
      </c>
      <c r="T9" s="8">
        <v>20</v>
      </c>
    </row>
    <row r="10" spans="1:20" x14ac:dyDescent="0.25">
      <c r="A10" s="4">
        <f t="shared" si="0"/>
        <v>0</v>
      </c>
      <c r="B10" s="4">
        <f t="shared" si="1"/>
        <v>917.63099999999997</v>
      </c>
      <c r="C10" s="4">
        <f t="shared" si="9"/>
        <v>1009.3941000000001</v>
      </c>
      <c r="D10" s="4">
        <f t="shared" si="2"/>
        <v>1211.2729200000001</v>
      </c>
      <c r="E10" s="16">
        <f t="shared" si="3"/>
        <v>16436291</v>
      </c>
      <c r="F10" s="10">
        <f t="shared" si="4"/>
        <v>17912</v>
      </c>
      <c r="G10" s="10">
        <f t="shared" si="5"/>
        <v>16283</v>
      </c>
      <c r="H10" s="10">
        <f t="shared" si="6"/>
        <v>13569</v>
      </c>
      <c r="I10" s="4" t="e">
        <f>#REF!</f>
        <v>#REF!</v>
      </c>
      <c r="J10" s="4" t="str">
        <f t="shared" si="7"/>
        <v>17.02.23</v>
      </c>
      <c r="O10">
        <v>0</v>
      </c>
      <c r="P10">
        <f t="shared" si="8"/>
        <v>0</v>
      </c>
      <c r="Q10">
        <f>85.25*10.764</f>
        <v>917.63099999999997</v>
      </c>
      <c r="R10" s="2">
        <v>16436291</v>
      </c>
      <c r="S10" s="8" t="s">
        <v>24</v>
      </c>
      <c r="T10" s="8">
        <v>16</v>
      </c>
    </row>
    <row r="11" spans="1:20" x14ac:dyDescent="0.25">
      <c r="A11" s="4">
        <f t="shared" si="0"/>
        <v>0</v>
      </c>
      <c r="B11" s="4">
        <f t="shared" si="1"/>
        <v>645.73235999999997</v>
      </c>
      <c r="C11" s="4">
        <f t="shared" si="9"/>
        <v>710.30559600000004</v>
      </c>
      <c r="D11" s="4">
        <f t="shared" si="2"/>
        <v>852.36671520000004</v>
      </c>
      <c r="E11" s="16">
        <f t="shared" si="3"/>
        <v>12502585</v>
      </c>
      <c r="F11" s="15">
        <f t="shared" si="4"/>
        <v>19362</v>
      </c>
      <c r="G11" s="10">
        <f t="shared" si="5"/>
        <v>17602</v>
      </c>
      <c r="H11" s="10">
        <f t="shared" si="6"/>
        <v>14668</v>
      </c>
      <c r="I11" s="4" t="e">
        <f>#REF!</f>
        <v>#REF!</v>
      </c>
      <c r="J11" s="4" t="str">
        <f t="shared" si="7"/>
        <v>13.07.23</v>
      </c>
      <c r="O11">
        <v>0</v>
      </c>
      <c r="P11">
        <f t="shared" si="8"/>
        <v>0</v>
      </c>
      <c r="Q11">
        <f>59.99*10.764</f>
        <v>645.73235999999997</v>
      </c>
      <c r="R11" s="2">
        <v>12502585</v>
      </c>
      <c r="S11" s="8" t="s">
        <v>25</v>
      </c>
      <c r="T11" s="8">
        <v>35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ref="Q2:Q12" si="10">P12/1.2</f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I17" t="s">
        <v>13</v>
      </c>
    </row>
    <row r="18" spans="7:24" x14ac:dyDescent="0.25">
      <c r="I18" t="s">
        <v>14</v>
      </c>
      <c r="J18">
        <v>897</v>
      </c>
      <c r="N18">
        <f>83.32*10.764</f>
        <v>896.85647999999992</v>
      </c>
    </row>
    <row r="19" spans="7:24" x14ac:dyDescent="0.25">
      <c r="I19" t="s">
        <v>15</v>
      </c>
      <c r="J19">
        <v>85</v>
      </c>
      <c r="N19">
        <f>7.92*10.764</f>
        <v>85.250879999999995</v>
      </c>
    </row>
    <row r="20" spans="7:24" x14ac:dyDescent="0.25">
      <c r="I20" t="s">
        <v>16</v>
      </c>
      <c r="J20">
        <f>J19+J18</f>
        <v>982</v>
      </c>
      <c r="N20">
        <f>91.24*10.764</f>
        <v>982.10735999999986</v>
      </c>
    </row>
    <row r="21" spans="7:24" x14ac:dyDescent="0.25">
      <c r="I21" t="s">
        <v>17</v>
      </c>
      <c r="J21">
        <v>20400</v>
      </c>
    </row>
    <row r="22" spans="7:24" x14ac:dyDescent="0.25">
      <c r="G22" s="6"/>
      <c r="H22" s="6">
        <f>J22*75%</f>
        <v>15024600</v>
      </c>
      <c r="I22" t="s">
        <v>18</v>
      </c>
      <c r="J22">
        <f>J21*J20</f>
        <v>20032800</v>
      </c>
      <c r="N22" t="s">
        <v>26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I26" t="s">
        <v>19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I27" t="s">
        <v>20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0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2023-09-22T05:42:52Z</dcterms:modified>
</cp:coreProperties>
</file>