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Shreesha Shrutika &amp; Shyam\25.09.2023\Sudeb Sikder\"/>
    </mc:Choice>
  </mc:AlternateContent>
  <bookViews>
    <workbookView xWindow="0" yWindow="0" windowWidth="20490" windowHeight="7755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23" l="1"/>
  <c r="G27" i="4"/>
  <c r="P10" i="4" l="1"/>
  <c r="Q10" i="4" s="1"/>
  <c r="J10" i="4"/>
  <c r="I10" i="4"/>
  <c r="Q9" i="4"/>
  <c r="P9" i="4"/>
  <c r="J9" i="4"/>
  <c r="I9" i="4"/>
  <c r="Q8" i="4"/>
  <c r="J8" i="4"/>
  <c r="I8" i="4"/>
  <c r="P7" i="4"/>
  <c r="J7" i="4"/>
  <c r="I7" i="4"/>
  <c r="P6" i="4"/>
  <c r="J6" i="4"/>
  <c r="I6" i="4"/>
  <c r="P5" i="4"/>
  <c r="J5" i="4"/>
  <c r="I5" i="4"/>
  <c r="P4" i="4"/>
  <c r="J4" i="4"/>
  <c r="I4" i="4"/>
  <c r="P3" i="4"/>
  <c r="J3" i="4"/>
  <c r="I3" i="4"/>
  <c r="P2" i="4"/>
  <c r="J2" i="4"/>
  <c r="I2" i="4"/>
  <c r="G31" i="4" l="1"/>
  <c r="G33" i="4" l="1"/>
  <c r="C5" i="25"/>
  <c r="C4" i="25"/>
  <c r="C3" i="25"/>
  <c r="B3" i="4"/>
  <c r="C3" i="4" s="1"/>
  <c r="D3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B4" i="4"/>
  <c r="C4" i="4" s="1"/>
  <c r="D4" i="4" s="1"/>
  <c r="B2" i="4"/>
  <c r="C2" i="4" s="1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6" i="4" l="1"/>
  <c r="G6" i="4"/>
  <c r="H8" i="4"/>
  <c r="F8" i="4"/>
  <c r="G8" i="4"/>
  <c r="F10" i="4"/>
  <c r="G10" i="4"/>
  <c r="G7" i="4"/>
  <c r="H7" i="4"/>
  <c r="F7" i="4"/>
  <c r="G9" i="4"/>
  <c r="H9" i="4"/>
  <c r="F9" i="4"/>
  <c r="G3" i="4"/>
  <c r="H3" i="4"/>
  <c r="F3" i="4"/>
  <c r="H4" i="4"/>
  <c r="F4" i="4"/>
  <c r="G4" i="4"/>
  <c r="G2" i="4"/>
  <c r="F2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<sst xmlns="http://schemas.openxmlformats.org/spreadsheetml/2006/main" count="129" uniqueCount="87">
  <si>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</si>
  <si>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</si>
  <si>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</si>
  <si>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</si>
  <si>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</si>
  <si>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</si>
  <si>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</si>
  <si>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</si>
  <si>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</si>
  <si>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</si>
  <si>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</si>
  <si>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</si>
  <si>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</si>
  <si>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</si>
  <si>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</si>
  <si>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</si>
  <si>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</si>
  <si>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</si>
  <si>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</si>
  <si>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</si>
  <si>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</si>
  <si>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</si>
  <si>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</si>
  <si>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</si>
  <si>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</si>
  <si>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</si>
  <si>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</si>
  <si>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</si>
  <si>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</si>
  <si>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</si>
  <si>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</si>
  <si>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</si>
  <si>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</si>
  <si>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</si>
  <si>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</si>
  <si>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</si>
  <si>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</si>
  <si>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</si>
  <si>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</si>
  <si>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</si>
  <si>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</si>
  <si>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</si>
  <si>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</si>
  <si>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</si>
  <si>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</si>
  <si>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</si>
  <si>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</si>
  <si>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</si>
  <si>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</si>
  <si>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</si>
  <si>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</si>
  <si>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</si>
  <si>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</si>
  <si>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</si>
  <si>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</si>
  <si>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</si>
  <si>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</si>
  <si>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</si>
  <si>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</si>
  <si>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</si>
  <si>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</si>
  <si>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</si>
  <si>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</si>
  <si>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</si>
  <si>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</si>
  <si>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</si>
  <si>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</si>
  <si>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</si>
  <si>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</si>
  <si>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</si>
  <si>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</si>
  <si>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</si>
  <si>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</si>
  <si>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</si>
  <si>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</si>
  <si>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</si>
  <si>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</si>
  <si>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</si>
  <si>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</si>
  <si>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</si>
  <si>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</si>
  <si>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</si>
  <si>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</si>
  <si>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</si>
  <si>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15.09.2023</t>
  </si>
  <si>
    <t>80 to 82 lakhs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</si>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</sst>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2" fillId="2" borderId="4" xfId="0" applyNumberFormat="1" applyFont="1" applyFill="1" applyBorder="1"/>
    <xf numFmtId="0" fontId="0" fillId="2" borderId="0" xfId="0" applyNumberFormat="1" applyFill="1"/>
    <xf numFmtId="0" fontId="0" fillId="0" borderId="4" xfId="0" applyNumberFormat="1" applyBorder="1"/>
    <xf numFmtId="0" fontId="2" fillId="0" borderId="0" xfId="0" applyNumberFormat="1" applyFont="1"/>
    <xf numFmtId="0" fontId="5" fillId="0" borderId="0" xfId="0" applyNumberFormat="1" applyFont="1"/>
    <xf numFmtId="0" fontId="10" fillId="0" borderId="9" xfId="0" applyFont="1" applyBorder="1" applyAlignment="1">
      <alignment horizontal="center"/>
    </xf>
    <xf numFmtId="1" fontId="7" fillId="2" borderId="0" xfId="1" applyNumberFormat="1" applyFont="1" applyFill="1" applyBorder="1"/>
    <xf numFmtId="1" fontId="7" fillId="0" borderId="0" xfId="0" applyNumberFormat="1" applyFont="1"/>
    <xf numFmtId="1" fontId="7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468237</xdr:colOff>
      <xdr:row>31</xdr:row>
      <xdr:rowOff>67509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31437" cy="5973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420605</xdr:colOff>
      <xdr:row>31</xdr:row>
      <xdr:rowOff>115140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83805" cy="6020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1702</xdr:colOff>
      <xdr:row>31</xdr:row>
      <xdr:rowOff>48456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3702" cy="5953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277880</xdr:colOff>
      <xdr:row>34</xdr:row>
      <xdr:rowOff>172305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60280" cy="6125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19</xdr:col>
      <xdr:colOff>306459</xdr:colOff>
      <xdr:row>67</xdr:row>
      <xdr:rowOff>162772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24625"/>
          <a:ext cx="11888859" cy="6068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554059</xdr:colOff>
      <xdr:row>31</xdr:row>
      <xdr:rowOff>143719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26859" cy="6049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19</xdr:col>
      <xdr:colOff>125459</xdr:colOff>
      <xdr:row>64</xdr:row>
      <xdr:rowOff>124667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11707859" cy="6030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220807</xdr:colOff>
      <xdr:row>31</xdr:row>
      <xdr:rowOff>57982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12807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287236</xdr:colOff>
      <xdr:row>31</xdr:row>
      <xdr:rowOff>48456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0436" cy="5953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2023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9" sqref="P19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7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10600</v>
      </c>
      <c r="D3" s="22" t="s">
        <v>76</v>
      </c>
      <c r="E3" s="6" t="s">
        <v>72</v>
      </c>
      <c r="F3" s="18"/>
    </row>
    <row r="4" spans="1:6" ht="30" x14ac:dyDescent="0.25">
      <c r="A4" s="21" t="s">
        <v>14</v>
      </c>
      <c r="B4" s="19"/>
      <c r="C4" s="20">
        <v>2500</v>
      </c>
      <c r="D4" s="22"/>
      <c r="F4" s="18"/>
    </row>
    <row r="5" spans="1:6" x14ac:dyDescent="0.25">
      <c r="A5" s="15" t="s">
        <v>15</v>
      </c>
      <c r="B5" s="19"/>
      <c r="C5" s="20">
        <f>C3-C4</f>
        <v>8100</v>
      </c>
      <c r="D5" s="22"/>
      <c r="F5" s="18"/>
    </row>
    <row r="6" spans="1:6" x14ac:dyDescent="0.25">
      <c r="A6" s="15" t="s">
        <v>16</v>
      </c>
      <c r="B6" s="19"/>
      <c r="C6" s="20">
        <f>C4</f>
        <v>2500</v>
      </c>
      <c r="D6" s="22"/>
      <c r="F6" s="18"/>
    </row>
    <row r="7" spans="1:6" x14ac:dyDescent="0.25">
      <c r="A7" s="15" t="s">
        <v>17</v>
      </c>
      <c r="B7" s="23"/>
      <c r="C7" s="24">
        <f>D7-D8</f>
        <v>19</v>
      </c>
      <c r="D7" s="24">
        <v>2023</v>
      </c>
      <c r="F7" s="18"/>
    </row>
    <row r="8" spans="1:6" x14ac:dyDescent="0.25">
      <c r="A8" s="15" t="s">
        <v>18</v>
      </c>
      <c r="B8" s="23"/>
      <c r="C8" s="24">
        <f>C9-C7</f>
        <v>41</v>
      </c>
      <c r="D8" s="24">
        <v>2004</v>
      </c>
      <c r="F8" s="18"/>
    </row>
    <row r="9" spans="1:6" x14ac:dyDescent="0.25">
      <c r="A9" s="15" t="s">
        <v>19</v>
      </c>
      <c r="B9" s="23"/>
      <c r="C9" s="24">
        <v>60</v>
      </c>
      <c r="D9" s="24"/>
      <c r="F9" s="18"/>
    </row>
    <row r="10" spans="1:6" ht="30" x14ac:dyDescent="0.25">
      <c r="A10" s="21" t="s">
        <v>20</v>
      </c>
      <c r="B10" s="23"/>
      <c r="C10" s="24">
        <f>90*C7/C9</f>
        <v>28.5</v>
      </c>
      <c r="D10" s="24"/>
      <c r="F10" s="18"/>
    </row>
    <row r="11" spans="1:6" x14ac:dyDescent="0.25">
      <c r="A11" s="15"/>
      <c r="B11" s="25"/>
      <c r="C11" s="26">
        <f>C10%</f>
        <v>0.28499999999999998</v>
      </c>
      <c r="D11" s="26"/>
      <c r="F11" s="18"/>
    </row>
    <row r="12" spans="1:6" x14ac:dyDescent="0.25">
      <c r="A12" s="15" t="s">
        <v>21</v>
      </c>
      <c r="B12" s="19"/>
      <c r="C12" s="20">
        <f>C6*C11</f>
        <v>712.49999999999989</v>
      </c>
      <c r="D12" s="22"/>
      <c r="F12" s="18"/>
    </row>
    <row r="13" spans="1:6" x14ac:dyDescent="0.25">
      <c r="A13" s="15" t="s">
        <v>22</v>
      </c>
      <c r="B13" s="19"/>
      <c r="C13" s="20">
        <f>C6-C12</f>
        <v>1787.5</v>
      </c>
      <c r="D13" s="22"/>
      <c r="F13" s="18"/>
    </row>
    <row r="14" spans="1:6" x14ac:dyDescent="0.25">
      <c r="A14" s="15" t="s">
        <v>15</v>
      </c>
      <c r="B14" s="19"/>
      <c r="C14" s="20">
        <f>C5</f>
        <v>8100</v>
      </c>
      <c r="D14" s="22"/>
      <c r="F14" s="18"/>
    </row>
    <row r="15" spans="1:6" x14ac:dyDescent="0.25">
      <c r="B15" s="19"/>
      <c r="C15" s="20"/>
      <c r="D15" s="22"/>
      <c r="F15" s="18"/>
    </row>
    <row r="16" spans="1:6" x14ac:dyDescent="0.25">
      <c r="A16" s="71" t="s">
        <v>23</v>
      </c>
      <c r="B16" s="72"/>
      <c r="C16" s="81">
        <f>C14+C13</f>
        <v>9887.5</v>
      </c>
      <c r="D16" s="22"/>
      <c r="F16" s="18"/>
    </row>
    <row r="17" spans="1:6" x14ac:dyDescent="0.25">
      <c r="A17" s="73"/>
      <c r="B17" s="74"/>
      <c r="C17" s="82"/>
      <c r="D17" s="24"/>
      <c r="F17" s="18"/>
    </row>
    <row r="18" spans="1:6" x14ac:dyDescent="0.25">
      <c r="A18" s="75" t="str">
        <f>E3</f>
        <v>ABUA</v>
      </c>
      <c r="B18" s="76"/>
      <c r="C18" s="83">
        <v>815</v>
      </c>
      <c r="D18" s="24"/>
      <c r="F18" s="18"/>
    </row>
    <row r="19" spans="1:6" x14ac:dyDescent="0.25">
      <c r="A19" s="77" t="s">
        <v>74</v>
      </c>
      <c r="B19" s="78"/>
      <c r="C19" s="82">
        <f>C18*C16</f>
        <v>8058312.5</v>
      </c>
      <c r="D19" s="28"/>
      <c r="E19" s="65"/>
      <c r="F19" s="29"/>
    </row>
    <row r="20" spans="1:6" x14ac:dyDescent="0.25">
      <c r="A20" s="77" t="s">
        <v>24</v>
      </c>
      <c r="B20" s="73"/>
      <c r="C20" s="79">
        <f>C19*90%</f>
        <v>7252481.25</v>
      </c>
      <c r="D20" s="27"/>
      <c r="F20" s="18"/>
    </row>
    <row r="21" spans="1:6" x14ac:dyDescent="0.25">
      <c r="A21" s="77" t="s">
        <v>25</v>
      </c>
      <c r="B21" s="73"/>
      <c r="C21" s="79">
        <f>C19*80%</f>
        <v>6446650</v>
      </c>
      <c r="D21" s="30"/>
      <c r="F21" s="18"/>
    </row>
    <row r="22" spans="1:6" x14ac:dyDescent="0.25">
      <c r="A22" s="15"/>
      <c r="D22" s="24"/>
      <c r="F22" s="31"/>
    </row>
    <row r="23" spans="1:6" x14ac:dyDescent="0.25">
      <c r="A23" s="32" t="s">
        <v>26</v>
      </c>
      <c r="B23" s="33"/>
      <c r="C23" s="34">
        <f>C4*C18</f>
        <v>2037500</v>
      </c>
      <c r="D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0">
        <f>C19*0.025/12</f>
        <v>16788.151041666668</v>
      </c>
      <c r="D25" s="30"/>
    </row>
    <row r="26" spans="1:6" x14ac:dyDescent="0.25">
      <c r="C26" s="30"/>
      <c r="D26" s="30"/>
    </row>
    <row r="27" spans="1:6" x14ac:dyDescent="0.25">
      <c r="C27" s="30"/>
      <c r="D27" s="30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workbookViewId="0">
      <selection activeCell="R2" sqref="H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3.710937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700</v>
      </c>
      <c r="C2" s="4">
        <f t="shared" ref="C2:C16" si="1">B2*1.2</f>
        <v>840</v>
      </c>
      <c r="D2" s="4">
        <f t="shared" ref="D2:D16" si="2">C2*1.2</f>
        <v>1008</v>
      </c>
      <c r="E2" s="5">
        <f t="shared" ref="E2:E16" si="3">R2</f>
        <v>9500000</v>
      </c>
      <c r="F2" s="4">
        <f t="shared" ref="F2:F4" si="4">ROUND((E2/B2),0)</f>
        <v>13571</v>
      </c>
      <c r="G2" s="4">
        <f t="shared" ref="G2:G4" si="5">ROUND((E2/C2),0)</f>
        <v>11310</v>
      </c>
      <c r="H2" s="4">
        <f t="shared" ref="H2:H4" si="6">ROUND((E2/D2),0)</f>
        <v>9425</v>
      </c>
      <c r="I2" s="4">
        <f t="shared" ref="I2:I4" si="7">T2</f>
        <v>0</v>
      </c>
      <c r="J2" s="4">
        <f t="shared" ref="J2:J4" si="8">U2</f>
        <v>0</v>
      </c>
      <c r="O2">
        <v>0</v>
      </c>
      <c r="P2">
        <f t="shared" ref="P2:P4" si="9">O2/1.2</f>
        <v>0</v>
      </c>
      <c r="Q2">
        <v>700</v>
      </c>
      <c r="R2" s="2">
        <v>9500000</v>
      </c>
      <c r="S2" s="2"/>
    </row>
    <row r="3" spans="1:19" x14ac:dyDescent="0.25">
      <c r="A3" s="4">
        <v>2</v>
      </c>
      <c r="B3" s="4">
        <f t="shared" si="0"/>
        <v>770</v>
      </c>
      <c r="C3" s="4">
        <f t="shared" si="1"/>
        <v>924</v>
      </c>
      <c r="D3" s="4">
        <f t="shared" si="2"/>
        <v>1108.8</v>
      </c>
      <c r="E3" s="5">
        <f t="shared" si="3"/>
        <v>11000000</v>
      </c>
      <c r="F3" s="4">
        <f t="shared" si="4"/>
        <v>14286</v>
      </c>
      <c r="G3" s="4">
        <f t="shared" si="5"/>
        <v>11905</v>
      </c>
      <c r="H3" s="4">
        <f t="shared" si="6"/>
        <v>9921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770</v>
      </c>
      <c r="R3" s="2">
        <v>11000000</v>
      </c>
      <c r="S3" s="2"/>
    </row>
    <row r="4" spans="1:19" x14ac:dyDescent="0.25">
      <c r="A4" s="4">
        <v>3</v>
      </c>
      <c r="B4" s="4">
        <f t="shared" si="0"/>
        <v>665</v>
      </c>
      <c r="C4" s="4">
        <f t="shared" si="1"/>
        <v>798</v>
      </c>
      <c r="D4" s="4">
        <f t="shared" si="2"/>
        <v>957.59999999999991</v>
      </c>
      <c r="E4" s="5">
        <f t="shared" si="3"/>
        <v>10000000</v>
      </c>
      <c r="F4" s="4">
        <f t="shared" si="4"/>
        <v>15038</v>
      </c>
      <c r="G4" s="4">
        <f t="shared" si="5"/>
        <v>12531</v>
      </c>
      <c r="H4" s="4">
        <f t="shared" si="6"/>
        <v>10443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665</v>
      </c>
      <c r="R4" s="2">
        <v>10000000</v>
      </c>
      <c r="S4" s="2"/>
    </row>
    <row r="5" spans="1:19" x14ac:dyDescent="0.25">
      <c r="A5" s="4">
        <v>4</v>
      </c>
      <c r="B5" s="4">
        <f t="shared" si="0"/>
        <v>765</v>
      </c>
      <c r="C5" s="4">
        <f t="shared" si="1"/>
        <v>918</v>
      </c>
      <c r="D5" s="4">
        <f t="shared" si="2"/>
        <v>1101.5999999999999</v>
      </c>
      <c r="E5" s="5">
        <f t="shared" si="3"/>
        <v>12000000</v>
      </c>
      <c r="F5" s="4">
        <f t="shared" ref="F5:F10" si="10">ROUND((E5/B5),0)</f>
        <v>15686</v>
      </c>
      <c r="G5" s="4">
        <f t="shared" ref="G5:G10" si="11">ROUND((E5/C5),0)</f>
        <v>13072</v>
      </c>
      <c r="H5" s="4">
        <f t="shared" ref="H5:H10" si="12">ROUND((E5/D5),0)</f>
        <v>10893</v>
      </c>
      <c r="I5" s="4">
        <f t="shared" ref="I5:I10" si="13">T5</f>
        <v>0</v>
      </c>
      <c r="J5" s="4">
        <f t="shared" ref="J5:J10" si="14">U5</f>
        <v>0</v>
      </c>
      <c r="O5">
        <v>0</v>
      </c>
      <c r="P5">
        <f t="shared" ref="P5:P10" si="15">O5/1.2</f>
        <v>0</v>
      </c>
      <c r="Q5">
        <v>765</v>
      </c>
      <c r="R5" s="2">
        <v>12000000</v>
      </c>
      <c r="S5" s="2"/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12500000</v>
      </c>
      <c r="F6" s="4">
        <f t="shared" si="10"/>
        <v>15625</v>
      </c>
      <c r="G6" s="4">
        <f t="shared" si="11"/>
        <v>13021</v>
      </c>
      <c r="H6" s="4">
        <f t="shared" si="12"/>
        <v>10851</v>
      </c>
      <c r="I6" s="4">
        <f t="shared" si="13"/>
        <v>0</v>
      </c>
      <c r="J6" s="4">
        <f t="shared" si="14"/>
        <v>0</v>
      </c>
      <c r="O6">
        <v>0</v>
      </c>
      <c r="P6">
        <f t="shared" si="15"/>
        <v>0</v>
      </c>
      <c r="Q6">
        <v>800</v>
      </c>
      <c r="R6" s="2">
        <v>12500000</v>
      </c>
      <c r="S6" s="2"/>
    </row>
    <row r="7" spans="1:19" x14ac:dyDescent="0.25">
      <c r="A7" s="4">
        <v>6</v>
      </c>
      <c r="B7" s="4">
        <f t="shared" si="0"/>
        <v>702</v>
      </c>
      <c r="C7" s="4">
        <f t="shared" si="1"/>
        <v>842.4</v>
      </c>
      <c r="D7" s="4">
        <f t="shared" si="2"/>
        <v>1010.8799999999999</v>
      </c>
      <c r="E7" s="5">
        <f t="shared" si="3"/>
        <v>9900000</v>
      </c>
      <c r="F7" s="4">
        <f t="shared" si="10"/>
        <v>14103</v>
      </c>
      <c r="G7" s="4">
        <f t="shared" si="11"/>
        <v>11752</v>
      </c>
      <c r="H7" s="4">
        <f t="shared" si="12"/>
        <v>9793</v>
      </c>
      <c r="I7" s="4">
        <f t="shared" si="13"/>
        <v>0</v>
      </c>
      <c r="J7" s="4">
        <f t="shared" si="14"/>
        <v>0</v>
      </c>
      <c r="O7">
        <v>0</v>
      </c>
      <c r="P7">
        <f t="shared" si="15"/>
        <v>0</v>
      </c>
      <c r="Q7">
        <v>702</v>
      </c>
      <c r="R7" s="2">
        <v>9900000</v>
      </c>
      <c r="S7" s="2"/>
    </row>
    <row r="8" spans="1:19" x14ac:dyDescent="0.25">
      <c r="A8" s="4">
        <v>7</v>
      </c>
      <c r="B8" s="4">
        <f t="shared" si="0"/>
        <v>683.33333333333337</v>
      </c>
      <c r="C8" s="4">
        <f t="shared" si="1"/>
        <v>820</v>
      </c>
      <c r="D8" s="4">
        <f t="shared" si="2"/>
        <v>984</v>
      </c>
      <c r="E8" s="5">
        <f t="shared" si="3"/>
        <v>9500000</v>
      </c>
      <c r="F8" s="4">
        <f t="shared" si="10"/>
        <v>13902</v>
      </c>
      <c r="G8" s="4">
        <f t="shared" si="11"/>
        <v>11585</v>
      </c>
      <c r="H8" s="4">
        <f t="shared" si="12"/>
        <v>9654</v>
      </c>
      <c r="I8" s="4">
        <f t="shared" si="13"/>
        <v>0</v>
      </c>
      <c r="J8" s="4">
        <f t="shared" si="14"/>
        <v>0</v>
      </c>
      <c r="O8">
        <v>0</v>
      </c>
      <c r="P8">
        <v>820</v>
      </c>
      <c r="Q8">
        <f t="shared" ref="Q5:Q10" si="16">P8/1.2</f>
        <v>683.33333333333337</v>
      </c>
      <c r="R8" s="2">
        <v>9500000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0"/>
        <v>#DIV/0!</v>
      </c>
      <c r="G9" s="4" t="e">
        <f t="shared" si="11"/>
        <v>#DIV/0!</v>
      </c>
      <c r="H9" s="4" t="e">
        <f t="shared" si="12"/>
        <v>#DIV/0!</v>
      </c>
      <c r="I9" s="4">
        <f t="shared" si="13"/>
        <v>0</v>
      </c>
      <c r="J9" s="4">
        <f t="shared" si="14"/>
        <v>0</v>
      </c>
      <c r="O9">
        <v>0</v>
      </c>
      <c r="P9">
        <f t="shared" si="15"/>
        <v>0</v>
      </c>
      <c r="Q9">
        <f t="shared" si="16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0"/>
        <v>#DIV/0!</v>
      </c>
      <c r="G10" s="4" t="e">
        <f t="shared" si="11"/>
        <v>#DIV/0!</v>
      </c>
      <c r="H10" s="4" t="e">
        <f t="shared" si="12"/>
        <v>#DIV/0!</v>
      </c>
      <c r="I10" s="4">
        <f t="shared" si="13"/>
        <v>0</v>
      </c>
      <c r="J10" s="4">
        <f t="shared" si="14"/>
        <v>0</v>
      </c>
      <c r="O10">
        <v>0</v>
      </c>
      <c r="P10">
        <f t="shared" si="15"/>
        <v>0</v>
      </c>
      <c r="Q10">
        <f t="shared" si="16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ref="F11:F15" si="17">ROUND((E11/B11),0)</f>
        <v>#DIV/0!</v>
      </c>
      <c r="G11" s="4" t="e">
        <f t="shared" ref="G11:G15" si="18">ROUND((E11/C11),0)</f>
        <v>#DIV/0!</v>
      </c>
      <c r="H11" s="4" t="e">
        <f t="shared" ref="H11:H15" si="19">ROUND((E11/D11),0)</f>
        <v>#DIV/0!</v>
      </c>
      <c r="I11" s="4">
        <f t="shared" ref="I11:I15" si="20">T11</f>
        <v>0</v>
      </c>
      <c r="J11" s="4">
        <f t="shared" ref="J11:J15" si="21">U11</f>
        <v>0</v>
      </c>
      <c r="O11">
        <v>0</v>
      </c>
      <c r="P11">
        <f t="shared" ref="P11:P15" si="22">O11/1.2</f>
        <v>0</v>
      </c>
      <c r="Q11">
        <f t="shared" ref="Q11:Q15" si="2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7"/>
        <v>#DIV/0!</v>
      </c>
      <c r="G12" s="4" t="e">
        <f t="shared" si="18"/>
        <v>#DIV/0!</v>
      </c>
      <c r="H12" s="4" t="e">
        <f t="shared" si="19"/>
        <v>#DIV/0!</v>
      </c>
      <c r="I12" s="4">
        <f t="shared" si="20"/>
        <v>0</v>
      </c>
      <c r="J12" s="4">
        <f t="shared" si="21"/>
        <v>0</v>
      </c>
      <c r="O12">
        <v>0</v>
      </c>
      <c r="P12">
        <f t="shared" si="22"/>
        <v>0</v>
      </c>
      <c r="Q12">
        <f t="shared" si="2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7"/>
        <v>#DIV/0!</v>
      </c>
      <c r="G13" s="4" t="e">
        <f t="shared" si="18"/>
        <v>#DIV/0!</v>
      </c>
      <c r="H13" s="4" t="e">
        <f t="shared" si="19"/>
        <v>#DIV/0!</v>
      </c>
      <c r="I13" s="4">
        <f t="shared" si="20"/>
        <v>0</v>
      </c>
      <c r="J13" s="4">
        <f t="shared" si="21"/>
        <v>0</v>
      </c>
      <c r="O13">
        <v>0</v>
      </c>
      <c r="P13">
        <f t="shared" si="22"/>
        <v>0</v>
      </c>
      <c r="Q13">
        <f t="shared" si="2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7"/>
        <v>#DIV/0!</v>
      </c>
      <c r="G14" s="4" t="e">
        <f t="shared" si="18"/>
        <v>#DIV/0!</v>
      </c>
      <c r="H14" s="4" t="e">
        <f t="shared" si="19"/>
        <v>#DIV/0!</v>
      </c>
      <c r="I14" s="4">
        <f t="shared" si="20"/>
        <v>0</v>
      </c>
      <c r="J14" s="4">
        <f t="shared" si="21"/>
        <v>0</v>
      </c>
      <c r="O14">
        <v>0</v>
      </c>
      <c r="P14">
        <f t="shared" si="22"/>
        <v>0</v>
      </c>
      <c r="Q14">
        <f t="shared" si="2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4">ROUND((E16/B16),0)</f>
        <v>#DIV/0!</v>
      </c>
      <c r="G16" s="4" t="e">
        <f t="shared" ref="G16" si="25">ROUND((E16/C16),0)</f>
        <v>#DIV/0!</v>
      </c>
      <c r="H16" s="4" t="e">
        <f t="shared" ref="H16" si="26">ROUND((E16/D16),0)</f>
        <v>#DIV/0!</v>
      </c>
      <c r="I16" s="4">
        <f t="shared" ref="I16" si="27">T16</f>
        <v>0</v>
      </c>
      <c r="J16" s="4">
        <f t="shared" ref="J16" si="28">U16</f>
        <v>0</v>
      </c>
      <c r="O16">
        <v>0</v>
      </c>
      <c r="P16">
        <f t="shared" ref="P16" si="29">O16/1.2</f>
        <v>0</v>
      </c>
      <c r="Q16">
        <f t="shared" ref="Q16" si="3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31">Q17</f>
        <v>0</v>
      </c>
      <c r="C17" s="4">
        <f t="shared" ref="C17:C21" si="32">B17*1.2</f>
        <v>0</v>
      </c>
      <c r="D17" s="4">
        <f t="shared" ref="D17:D21" si="33">C17*1.2</f>
        <v>0</v>
      </c>
      <c r="E17" s="5">
        <f t="shared" ref="E17:E21" si="34">R17</f>
        <v>0</v>
      </c>
      <c r="F17" s="4" t="e">
        <f t="shared" ref="F17" si="35">ROUND((E17/B17),0)</f>
        <v>#DIV/0!</v>
      </c>
      <c r="G17" s="4" t="e">
        <f t="shared" ref="G17" si="36">ROUND((E17/C17),0)</f>
        <v>#DIV/0!</v>
      </c>
      <c r="H17" s="4" t="e">
        <f t="shared" ref="H17" si="37">ROUND((E17/D17),0)</f>
        <v>#DIV/0!</v>
      </c>
      <c r="I17" s="4">
        <f t="shared" ref="I17" si="38">T17</f>
        <v>0</v>
      </c>
      <c r="J17" s="4">
        <f t="shared" ref="J17" si="39">U17</f>
        <v>0</v>
      </c>
      <c r="O17">
        <v>0</v>
      </c>
      <c r="P17">
        <f t="shared" ref="P17" si="40">O17/1.2</f>
        <v>0</v>
      </c>
      <c r="Q17">
        <f t="shared" ref="Q17" si="4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31"/>
        <v>0</v>
      </c>
      <c r="C18" s="4">
        <f t="shared" si="32"/>
        <v>0</v>
      </c>
      <c r="D18" s="4">
        <f t="shared" si="33"/>
        <v>0</v>
      </c>
      <c r="E18" s="5">
        <f t="shared" si="34"/>
        <v>0</v>
      </c>
      <c r="F18" s="4" t="e">
        <f t="shared" ref="F18:F21" si="42">ROUND((E18/B18),0)</f>
        <v>#DIV/0!</v>
      </c>
      <c r="G18" s="4" t="e">
        <f t="shared" ref="G18:G21" si="43">ROUND((E18/C18),0)</f>
        <v>#DIV/0!</v>
      </c>
      <c r="H18" s="4" t="e">
        <f t="shared" ref="H18:H21" si="44">ROUND((E18/D18),0)</f>
        <v>#DIV/0!</v>
      </c>
      <c r="I18" s="4">
        <f t="shared" ref="I18:J21" si="45">T18</f>
        <v>0</v>
      </c>
      <c r="J18" s="4">
        <f t="shared" si="45"/>
        <v>0</v>
      </c>
      <c r="O18">
        <v>0</v>
      </c>
      <c r="P18">
        <f t="shared" ref="P18" si="46">O18/1.2</f>
        <v>0</v>
      </c>
      <c r="Q18">
        <f t="shared" ref="Q18:Q21" si="4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31"/>
        <v>0</v>
      </c>
      <c r="C19" s="4">
        <f t="shared" si="32"/>
        <v>0</v>
      </c>
      <c r="D19" s="4">
        <f t="shared" si="33"/>
        <v>0</v>
      </c>
      <c r="E19" s="5">
        <f t="shared" si="34"/>
        <v>0</v>
      </c>
      <c r="F19" s="4" t="e">
        <f t="shared" si="42"/>
        <v>#DIV/0!</v>
      </c>
      <c r="G19" s="4" t="e">
        <f t="shared" si="43"/>
        <v>#DIV/0!</v>
      </c>
      <c r="H19" s="4" t="e">
        <f t="shared" si="44"/>
        <v>#DIV/0!</v>
      </c>
      <c r="I19" s="4">
        <f t="shared" si="45"/>
        <v>0</v>
      </c>
      <c r="J19" s="4">
        <f t="shared" si="45"/>
        <v>0</v>
      </c>
      <c r="O19">
        <v>0</v>
      </c>
      <c r="P19">
        <f>O19/1.2</f>
        <v>0</v>
      </c>
      <c r="Q19">
        <f t="shared" si="4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8">Q20</f>
        <v>0</v>
      </c>
      <c r="C20" s="4">
        <f t="shared" ref="C20" si="49">B20*1.2</f>
        <v>0</v>
      </c>
      <c r="D20" s="4">
        <f t="shared" ref="D20" si="50">C20*1.2</f>
        <v>0</v>
      </c>
      <c r="E20" s="5">
        <f t="shared" ref="E20" si="51">R20</f>
        <v>0</v>
      </c>
      <c r="F20" s="4" t="e">
        <f t="shared" ref="F20" si="52">ROUND((E20/B20),0)</f>
        <v>#DIV/0!</v>
      </c>
      <c r="G20" s="4" t="e">
        <f t="shared" ref="G20" si="53">ROUND((E20/C20),0)</f>
        <v>#DIV/0!</v>
      </c>
      <c r="H20" s="4" t="e">
        <f t="shared" ref="H20" si="54">ROUND((E20/D20),0)</f>
        <v>#DIV/0!</v>
      </c>
      <c r="I20" s="4">
        <f t="shared" ref="I20" si="55">T20</f>
        <v>0</v>
      </c>
      <c r="J20" s="4">
        <f t="shared" ref="J20" si="56">U20</f>
        <v>0</v>
      </c>
      <c r="O20">
        <v>0</v>
      </c>
      <c r="P20">
        <f t="shared" ref="P20" si="57">O20/1.2</f>
        <v>0</v>
      </c>
      <c r="Q20">
        <f t="shared" ref="Q20" si="5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31"/>
        <v>0</v>
      </c>
      <c r="C21" s="4">
        <f t="shared" si="32"/>
        <v>0</v>
      </c>
      <c r="D21" s="4">
        <f t="shared" si="33"/>
        <v>0</v>
      </c>
      <c r="E21" s="5">
        <f t="shared" si="34"/>
        <v>0</v>
      </c>
      <c r="F21" s="4" t="e">
        <f t="shared" si="42"/>
        <v>#DIV/0!</v>
      </c>
      <c r="G21" s="4" t="e">
        <f t="shared" si="43"/>
        <v>#DIV/0!</v>
      </c>
      <c r="H21" s="4" t="e">
        <f t="shared" si="44"/>
        <v>#DIV/0!</v>
      </c>
      <c r="I21" s="4">
        <f t="shared" si="45"/>
        <v>0</v>
      </c>
      <c r="J21" s="4">
        <f t="shared" si="45"/>
        <v>0</v>
      </c>
      <c r="O21">
        <v>0</v>
      </c>
      <c r="P21">
        <f>O21/1.2</f>
        <v>0</v>
      </c>
      <c r="Q21">
        <f t="shared" si="47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85</v>
      </c>
    </row>
    <row r="24" spans="1:19" s="9" customFormat="1" x14ac:dyDescent="0.25">
      <c r="F24" s="68"/>
    </row>
    <row r="25" spans="1:19" s="9" customFormat="1" x14ac:dyDescent="0.25">
      <c r="F25" s="69"/>
    </row>
    <row r="26" spans="1:19" s="9" customFormat="1" x14ac:dyDescent="0.25">
      <c r="F26" s="69"/>
    </row>
    <row r="27" spans="1:19" s="9" customFormat="1" x14ac:dyDescent="0.25">
      <c r="F27" s="52" t="s">
        <v>71</v>
      </c>
      <c r="G27" s="52">
        <f>549+18+20</f>
        <v>587</v>
      </c>
    </row>
    <row r="28" spans="1:19" s="9" customFormat="1" x14ac:dyDescent="0.25">
      <c r="C28" s="67" t="s">
        <v>75</v>
      </c>
      <c r="D28" s="67" t="s">
        <v>84</v>
      </c>
      <c r="F28" s="52" t="s">
        <v>86</v>
      </c>
      <c r="G28" s="52">
        <v>704</v>
      </c>
    </row>
    <row r="29" spans="1:19" s="9" customFormat="1" x14ac:dyDescent="0.25">
      <c r="C29" s="67" t="s">
        <v>1</v>
      </c>
      <c r="D29" s="67">
        <v>7200000</v>
      </c>
      <c r="F29" s="52" t="s">
        <v>72</v>
      </c>
      <c r="G29" s="52">
        <v>815</v>
      </c>
      <c r="H29" s="9">
        <f>G29/G28</f>
        <v>1.1576704545454546</v>
      </c>
    </row>
    <row r="30" spans="1:19" s="9" customFormat="1" x14ac:dyDescent="0.25">
      <c r="F30" s="52" t="s">
        <v>73</v>
      </c>
      <c r="G30" s="52">
        <v>16700</v>
      </c>
    </row>
    <row r="31" spans="1:19" s="9" customFormat="1" x14ac:dyDescent="0.25">
      <c r="C31" s="70"/>
      <c r="D31" s="70"/>
      <c r="F31" s="70" t="s">
        <v>74</v>
      </c>
      <c r="G31" s="70">
        <f>G28*G30</f>
        <v>11756800</v>
      </c>
      <c r="H31" s="9">
        <f>G31/D29</f>
        <v>1.6328888888888888</v>
      </c>
    </row>
    <row r="32" spans="1:19" s="9" customFormat="1" x14ac:dyDescent="0.25">
      <c r="C32" s="70"/>
      <c r="D32" s="70"/>
      <c r="F32" s="70" t="s">
        <v>24</v>
      </c>
      <c r="G32" s="70">
        <f>G31*90%</f>
        <v>10581120</v>
      </c>
    </row>
    <row r="33" spans="3:7" s="9" customFormat="1" x14ac:dyDescent="0.25">
      <c r="C33" s="70"/>
      <c r="D33" s="70"/>
      <c r="F33" s="70" t="s">
        <v>25</v>
      </c>
      <c r="G33" s="70">
        <f>G31*80%</f>
        <v>9405440</v>
      </c>
    </row>
    <row r="34" spans="3:7" s="9" customFormat="1" x14ac:dyDescent="0.25">
      <c r="C34" s="70"/>
      <c r="D34" s="70"/>
    </row>
    <row r="35" spans="3:7" s="9" customFormat="1" x14ac:dyDescent="0.25">
      <c r="C35" s="70"/>
      <c r="D35" s="70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20" zoomScaleNormal="100" workbookViewId="0">
      <selection activeCell="A37" sqref="A3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zoomScaleNormal="100"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ahbi</cp:lastModifiedBy>
  <cp:lastPrinted>2019-11-05T06:14:02Z</cp:lastPrinted>
  <dcterms:created xsi:type="dcterms:W3CDTF">2018-02-17T10:36:41Z</dcterms:created>
  <dcterms:modified xsi:type="dcterms:W3CDTF">2023-09-25T07:13:58Z</dcterms:modified>
</cp:coreProperties>
</file>