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Shreesha Shrutika &amp; Shyam\25.09.2023\Pravin Shetty\"/>
    </mc:Choice>
  </mc:AlternateContent>
  <bookViews>
    <workbookView xWindow="0" yWindow="0" windowWidth="20490" windowHeight="7755" tabRatio="932" activeTab="4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" i="4" l="1"/>
  <c r="J6" i="4"/>
  <c r="I6" i="4"/>
  <c r="Q5" i="4"/>
  <c r="J5" i="4"/>
  <c r="I5" i="4"/>
  <c r="Q4" i="4"/>
  <c r="J4" i="4"/>
  <c r="I4" i="4"/>
  <c r="Q3" i="4"/>
  <c r="J3" i="4"/>
  <c r="I3" i="4"/>
  <c r="Q2" i="4"/>
  <c r="J2" i="4"/>
  <c r="I2" i="4"/>
  <c r="N14" i="24"/>
  <c r="N18" i="24"/>
  <c r="N17" i="24"/>
  <c r="N16" i="24"/>
  <c r="N15" i="24"/>
  <c r="N13" i="24"/>
  <c r="N12" i="24"/>
  <c r="N11" i="24"/>
  <c r="N10" i="24"/>
  <c r="N9" i="24"/>
  <c r="N8" i="24"/>
  <c r="N7" i="24"/>
  <c r="N6" i="24"/>
  <c r="C4" i="25" l="1"/>
  <c r="C5" i="25" l="1"/>
  <c r="B3" i="4"/>
  <c r="C3" i="4" s="1"/>
  <c r="D3" i="4" s="1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B4" i="4"/>
  <c r="C4" i="4" s="1"/>
  <c r="D4" i="4" s="1"/>
  <c r="B2" i="4"/>
  <c r="C2" i="4" s="1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3" i="4" l="1"/>
  <c r="H3" i="4"/>
  <c r="F3" i="4"/>
  <c r="F2" i="4"/>
  <c r="G2" i="4"/>
  <c r="H4" i="4"/>
  <c r="F4" i="4"/>
  <c r="G4" i="4"/>
  <c r="F6" i="4"/>
  <c r="G6" i="4"/>
  <c r="H9" i="4"/>
  <c r="F10" i="4"/>
  <c r="G7" i="4"/>
  <c r="D2" i="4"/>
  <c r="H2" i="4" s="1"/>
  <c r="H8" i="4"/>
  <c r="D6" i="4"/>
  <c r="H6" i="4" s="1"/>
  <c r="F13" i="4"/>
  <c r="D10" i="4"/>
  <c r="H10" i="4" s="1"/>
  <c r="G10" i="4"/>
  <c r="D14" i="4"/>
  <c r="G14" i="4"/>
  <c r="F8" i="4"/>
  <c r="G9" i="4"/>
  <c r="F12" i="4"/>
  <c r="G13" i="4"/>
  <c r="H14" i="4"/>
  <c r="H7" i="4"/>
  <c r="F9" i="4"/>
  <c r="H15" i="4"/>
  <c r="H16" i="4"/>
  <c r="F7" i="4"/>
  <c r="G8" i="4"/>
  <c r="F11" i="4"/>
  <c r="G12" i="4"/>
  <c r="H13" i="4"/>
  <c r="F15" i="4"/>
  <c r="H11" i="4"/>
  <c r="C13" i="25"/>
  <c r="D13" i="25" s="1"/>
  <c r="B5" i="4"/>
  <c r="F5" i="4" s="1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<sst xmlns="http://schemas.openxmlformats.org/spreadsheetml/2006/main" count="130" uniqueCount="89">
  <si>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</si>
  <si>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</si>
  <si>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</si>
  <si>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</si>
  <si>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</si>
  <si>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</si>
  <si>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</si>
  <si>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</si>
  <si>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</si>
  <si>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</si>
  <si>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</si>
  <si>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</si>
  <si>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</si>
  <si>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</si>
  <si>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</si>
  <si>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</si>
  <si>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</si>
  <si>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</si>
  <si>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</si>
  <si>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</si>
  <si>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</si>
  <si>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</si>
  <si>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</si>
  <si>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</si>
  <si>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</si>
  <si>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</si>
  <si>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</si>
  <si>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</si>
  <si>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</si>
  <si>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</si>
  <si>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</si>
  <si>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</si>
  <si>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</si>
  <si>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</si>
  <si>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</si>
  <si>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</si>
  <si>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</si>
  <si>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</si>
  <si>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</si>
  <si>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</si>
  <si>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</si>
  <si>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</si>
  <si>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</si>
  <si>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</si>
  <si>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</si>
  <si>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</si>
  <si>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</si>
  <si>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</si>
  <si>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</si>
  <si>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</si>
  <si>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</si>
  <si>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</si>
  <si>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</si>
  <si>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</si>
  <si>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</si>
  <si>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</si>
  <si>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</si>
  <si>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</si>
  <si>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</si>
  <si>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</si>
  <si>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</si>
  <si>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</si>
  <si>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</si>
  <si>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</si>
  <si>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</si>
  <si>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</si>
  <si>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</si>
  <si>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</si>
  <si>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</si>
  <si>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</si>
  <si>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</si>
  <si>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</si>
  <si>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</si>
  <si>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</si>
  <si>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</si>
  <si>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</si>
  <si>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</si>
  <si>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</si>
  <si>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</si>
  <si>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</si>
  <si>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</si>
  <si>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</si>
  <si>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</si>
  <si>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</si>
  <si>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</si>
  <si>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IGR-30.01.23</t>
  </si>
  <si>
    <t>IGR-08.02.23</t>
  </si>
  <si>
    <t>10 TO 12 K ON CA</t>
  </si>
  <si>
    <t>YOC - 1998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</si>
</sst>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32</xdr:row>
      <xdr:rowOff>38956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6134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601860</xdr:colOff>
      <xdr:row>32</xdr:row>
      <xdr:rowOff>105640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3860" cy="6201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32</xdr:row>
      <xdr:rowOff>10377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6106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268354</xdr:colOff>
      <xdr:row>34</xdr:row>
      <xdr:rowOff>172305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50754" cy="6125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468237</xdr:colOff>
      <xdr:row>30</xdr:row>
      <xdr:rowOff>10324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31437" cy="572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zoomScale="85" zoomScaleNormal="85"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620310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620310</v>
      </c>
      <c r="D5" s="59" t="s">
        <v>62</v>
      </c>
      <c r="E5" s="60">
        <f>C5/10.764</f>
        <v>57628.205128205132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277270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343040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205824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483094</v>
      </c>
      <c r="D9" s="59" t="s">
        <v>62</v>
      </c>
      <c r="E9" s="60">
        <f>C9/10.764</f>
        <v>44880.527684875517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v>1983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40</v>
      </c>
      <c r="D13" s="66">
        <f>D12-C13</f>
        <v>60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topLeftCell="G5" workbookViewId="0">
      <selection activeCell="N15" sqref="N1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18.09</v>
      </c>
      <c r="M5" s="42">
        <v>9.09</v>
      </c>
      <c r="N5" s="42">
        <f t="shared" ref="N5:N18" si="6">L5*M5</f>
        <v>164.43809999999999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6.73</v>
      </c>
      <c r="M6" s="42">
        <v>9.3699999999999992</v>
      </c>
      <c r="N6" s="42">
        <f t="shared" si="6"/>
        <v>63.060099999999998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2.8</v>
      </c>
      <c r="M7" s="42">
        <v>3.88</v>
      </c>
      <c r="N7" s="42">
        <f t="shared" si="6"/>
        <v>10.863999999999999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3.5</v>
      </c>
      <c r="M8" s="42">
        <v>5.53</v>
      </c>
      <c r="N8" s="42">
        <f t="shared" si="6"/>
        <v>19.355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11.59</v>
      </c>
      <c r="M9" s="42">
        <v>8.2799999999999994</v>
      </c>
      <c r="N9" s="42">
        <f t="shared" si="6"/>
        <v>95.965199999999996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10.199999999999999</v>
      </c>
      <c r="M10" s="42">
        <v>9.19</v>
      </c>
      <c r="N10" s="42">
        <f t="shared" si="6"/>
        <v>93.737999999999985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11.28</v>
      </c>
      <c r="M11" s="42">
        <v>8.5</v>
      </c>
      <c r="N11" s="42">
        <f t="shared" si="6"/>
        <v>95.88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v>2.84</v>
      </c>
      <c r="M12" s="42">
        <v>7.44</v>
      </c>
      <c r="N12" s="42">
        <f t="shared" si="6"/>
        <v>21.1296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1.77</v>
      </c>
      <c r="M13" s="42">
        <v>2.83</v>
      </c>
      <c r="N13" s="42">
        <f t="shared" si="6"/>
        <v>5.0091000000000001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>SUM(N5:N13)</f>
        <v>569.43909999999994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2">
        <f t="shared" si="6"/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2">
        <f t="shared" si="6"/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2">
        <f t="shared" si="6"/>
        <v>0</v>
      </c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4"/>
  <sheetViews>
    <sheetView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8000</v>
      </c>
      <c r="D3" s="22" t="s">
        <v>76</v>
      </c>
      <c r="E3" s="6" t="s">
        <v>77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5300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25</v>
      </c>
      <c r="D7" s="24">
        <v>2023</v>
      </c>
    </row>
    <row r="8" spans="1:5" x14ac:dyDescent="0.25">
      <c r="A8" s="15" t="s">
        <v>18</v>
      </c>
      <c r="B8" s="23"/>
      <c r="C8" s="24">
        <f>C9-C7</f>
        <v>35</v>
      </c>
      <c r="D8" s="24">
        <v>1998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37.5</v>
      </c>
      <c r="D10" s="24"/>
    </row>
    <row r="11" spans="1:5" x14ac:dyDescent="0.25">
      <c r="A11" s="15"/>
      <c r="B11" s="25"/>
      <c r="C11" s="26">
        <f>C10%</f>
        <v>0.375</v>
      </c>
      <c r="D11" s="26"/>
    </row>
    <row r="12" spans="1:5" x14ac:dyDescent="0.25">
      <c r="A12" s="15" t="s">
        <v>21</v>
      </c>
      <c r="B12" s="18"/>
      <c r="C12" s="19">
        <f>C6*C11</f>
        <v>1012.5</v>
      </c>
      <c r="D12" s="22"/>
    </row>
    <row r="13" spans="1:5" x14ac:dyDescent="0.25">
      <c r="A13" s="15" t="s">
        <v>22</v>
      </c>
      <c r="B13" s="18"/>
      <c r="C13" s="19">
        <f>C6-C12</f>
        <v>1687.5</v>
      </c>
      <c r="D13" s="22"/>
    </row>
    <row r="14" spans="1:5" x14ac:dyDescent="0.25">
      <c r="A14" s="15" t="s">
        <v>15</v>
      </c>
      <c r="B14" s="18"/>
      <c r="C14" s="19">
        <f>C5</f>
        <v>5300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6987.5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BUA</v>
      </c>
      <c r="B18" s="7"/>
      <c r="C18" s="29">
        <v>745</v>
      </c>
      <c r="D18" s="24"/>
    </row>
    <row r="19" spans="1:5" x14ac:dyDescent="0.25">
      <c r="A19" s="15" t="s">
        <v>74</v>
      </c>
      <c r="B19" s="6"/>
      <c r="C19" s="30">
        <f>C18*C16</f>
        <v>5205687.5</v>
      </c>
      <c r="D19" s="31"/>
      <c r="E19" s="66"/>
    </row>
    <row r="20" spans="1:5" x14ac:dyDescent="0.25">
      <c r="A20" s="15" t="s">
        <v>24</v>
      </c>
      <c r="C20" s="32">
        <f>C19*90%</f>
        <v>4685118.75</v>
      </c>
      <c r="D20" s="30"/>
    </row>
    <row r="21" spans="1:5" x14ac:dyDescent="0.25">
      <c r="A21" s="15" t="s">
        <v>25</v>
      </c>
      <c r="C21" s="32">
        <f>C19*80%</f>
        <v>4164550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2011500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10845.182291666666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opLeftCell="A10" workbookViewId="0">
      <selection activeCell="F24" sqref="F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404.16666666666669</v>
      </c>
      <c r="C2" s="4">
        <f t="shared" ref="C2:C16" si="1">B2*1.2</f>
        <v>485</v>
      </c>
      <c r="D2" s="4">
        <f t="shared" ref="D2:D16" si="2">C2*1.2</f>
        <v>582</v>
      </c>
      <c r="E2" s="5">
        <f t="shared" ref="E2:E16" si="3">R2</f>
        <v>3800000</v>
      </c>
      <c r="F2" s="4">
        <f t="shared" ref="F2:F6" si="4">ROUND((E2/B2),0)</f>
        <v>9402</v>
      </c>
      <c r="G2" s="73">
        <f t="shared" ref="G2:G6" si="5">ROUND((E2/C2),0)</f>
        <v>7835</v>
      </c>
      <c r="H2" s="73">
        <f t="shared" ref="H2:H6" si="6">ROUND((E2/D2),0)</f>
        <v>6529</v>
      </c>
      <c r="I2" s="73">
        <f t="shared" ref="I2:I6" si="7">T2</f>
        <v>0</v>
      </c>
      <c r="J2" s="73">
        <f t="shared" ref="J2:J6" si="8">U2</f>
        <v>0</v>
      </c>
      <c r="K2" s="7"/>
      <c r="L2" s="7"/>
      <c r="M2" s="7"/>
      <c r="N2" s="7"/>
      <c r="O2" s="7">
        <v>0</v>
      </c>
      <c r="P2" s="7">
        <v>485</v>
      </c>
      <c r="Q2" s="7">
        <f t="shared" ref="Q2:Q6" si="9">P2/1.2</f>
        <v>404.16666666666669</v>
      </c>
      <c r="R2" s="74">
        <v>3800000</v>
      </c>
      <c r="S2" s="74" t="s">
        <v>86</v>
      </c>
    </row>
    <row r="3" spans="1:19" x14ac:dyDescent="0.25">
      <c r="A3" s="4">
        <v>2</v>
      </c>
      <c r="B3" s="4">
        <f t="shared" si="0"/>
        <v>291.66666666666669</v>
      </c>
      <c r="C3" s="4">
        <f t="shared" si="1"/>
        <v>350</v>
      </c>
      <c r="D3" s="4">
        <f t="shared" si="2"/>
        <v>420</v>
      </c>
      <c r="E3" s="5">
        <f t="shared" si="3"/>
        <v>2150000</v>
      </c>
      <c r="F3" s="4">
        <f t="shared" si="4"/>
        <v>7371</v>
      </c>
      <c r="G3" s="73">
        <f t="shared" si="5"/>
        <v>6143</v>
      </c>
      <c r="H3" s="73">
        <f t="shared" si="6"/>
        <v>5119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350</v>
      </c>
      <c r="Q3" s="7">
        <f t="shared" si="9"/>
        <v>291.66666666666669</v>
      </c>
      <c r="R3" s="74">
        <v>2150000</v>
      </c>
      <c r="S3" s="74" t="s">
        <v>85</v>
      </c>
    </row>
    <row r="4" spans="1:19" x14ac:dyDescent="0.25">
      <c r="A4" s="4">
        <v>3</v>
      </c>
      <c r="B4" s="4">
        <f t="shared" si="0"/>
        <v>512.5</v>
      </c>
      <c r="C4" s="4">
        <f t="shared" si="1"/>
        <v>615</v>
      </c>
      <c r="D4" s="4">
        <f t="shared" si="2"/>
        <v>738</v>
      </c>
      <c r="E4" s="5">
        <f t="shared" si="3"/>
        <v>4500000</v>
      </c>
      <c r="F4" s="4">
        <f t="shared" si="4"/>
        <v>8780</v>
      </c>
      <c r="G4" s="73">
        <f t="shared" si="5"/>
        <v>7317</v>
      </c>
      <c r="H4" s="73">
        <f t="shared" si="6"/>
        <v>6098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615</v>
      </c>
      <c r="Q4" s="7">
        <f t="shared" si="9"/>
        <v>512.5</v>
      </c>
      <c r="R4" s="74">
        <v>4500000</v>
      </c>
      <c r="S4" s="2"/>
    </row>
    <row r="5" spans="1:19" x14ac:dyDescent="0.25">
      <c r="A5" s="4">
        <v>4</v>
      </c>
      <c r="B5" s="4">
        <f t="shared" si="0"/>
        <v>675</v>
      </c>
      <c r="C5" s="4">
        <f t="shared" si="1"/>
        <v>810</v>
      </c>
      <c r="D5" s="4">
        <f t="shared" si="2"/>
        <v>972</v>
      </c>
      <c r="E5" s="5">
        <f t="shared" si="3"/>
        <v>7500000</v>
      </c>
      <c r="F5" s="4">
        <f t="shared" si="4"/>
        <v>11111</v>
      </c>
      <c r="G5" s="4">
        <f t="shared" si="5"/>
        <v>9259</v>
      </c>
      <c r="H5" s="4">
        <f t="shared" si="6"/>
        <v>7716</v>
      </c>
      <c r="I5" s="4">
        <f t="shared" si="7"/>
        <v>0</v>
      </c>
      <c r="J5" s="4">
        <f t="shared" si="8"/>
        <v>0</v>
      </c>
      <c r="O5">
        <v>0</v>
      </c>
      <c r="P5">
        <v>810</v>
      </c>
      <c r="Q5">
        <f t="shared" si="9"/>
        <v>675</v>
      </c>
      <c r="R5" s="2">
        <v>7500000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4000000</v>
      </c>
      <c r="F6" s="4">
        <f t="shared" si="4"/>
        <v>8889</v>
      </c>
      <c r="G6" s="73">
        <f t="shared" si="5"/>
        <v>7407</v>
      </c>
      <c r="H6" s="73">
        <f t="shared" si="6"/>
        <v>6173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2:P6" si="10">O6/1.2</f>
        <v>0</v>
      </c>
      <c r="Q6" s="7">
        <v>450</v>
      </c>
      <c r="R6" s="74">
        <v>4000000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ref="F2:F15" si="11">ROUND((E7/B7),0)</f>
        <v>#DIV/0!</v>
      </c>
      <c r="G7" s="4" t="e">
        <f t="shared" ref="G2:G15" si="12">ROUND((E7/C7),0)</f>
        <v>#DIV/0!</v>
      </c>
      <c r="H7" s="4" t="e">
        <f t="shared" ref="H2:H15" si="13">ROUND((E7/D7),0)</f>
        <v>#DIV/0!</v>
      </c>
      <c r="I7" s="4">
        <f t="shared" ref="I2:I15" si="14">T7</f>
        <v>0</v>
      </c>
      <c r="J7" s="4">
        <f t="shared" ref="J2:J15" si="15">U7</f>
        <v>0</v>
      </c>
      <c r="O7">
        <v>0</v>
      </c>
      <c r="P7">
        <f t="shared" ref="P5:P10" si="16">O7/1.2</f>
        <v>0</v>
      </c>
      <c r="Q7">
        <f t="shared" ref="Q2:Q10" si="17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11"/>
        <v>#DIV/0!</v>
      </c>
      <c r="G8" s="4" t="e">
        <f t="shared" si="12"/>
        <v>#DIV/0!</v>
      </c>
      <c r="H8" s="4" t="e">
        <f t="shared" si="13"/>
        <v>#DIV/0!</v>
      </c>
      <c r="I8" s="4">
        <f t="shared" si="14"/>
        <v>0</v>
      </c>
      <c r="J8" s="4">
        <f t="shared" si="15"/>
        <v>0</v>
      </c>
      <c r="O8">
        <v>0</v>
      </c>
      <c r="P8">
        <f t="shared" si="16"/>
        <v>0</v>
      </c>
      <c r="Q8">
        <f t="shared" si="17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1"/>
        <v>#DIV/0!</v>
      </c>
      <c r="G9" s="4" t="e">
        <f t="shared" si="12"/>
        <v>#DIV/0!</v>
      </c>
      <c r="H9" s="4" t="e">
        <f t="shared" si="13"/>
        <v>#DIV/0!</v>
      </c>
      <c r="I9" s="4">
        <f t="shared" si="14"/>
        <v>0</v>
      </c>
      <c r="J9" s="4">
        <f t="shared" si="15"/>
        <v>0</v>
      </c>
      <c r="O9">
        <v>0</v>
      </c>
      <c r="P9">
        <f t="shared" si="16"/>
        <v>0</v>
      </c>
      <c r="Q9">
        <f t="shared" si="17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1"/>
        <v>#DIV/0!</v>
      </c>
      <c r="G10" s="4" t="e">
        <f t="shared" si="12"/>
        <v>#DIV/0!</v>
      </c>
      <c r="H10" s="4" t="e">
        <f t="shared" si="13"/>
        <v>#DIV/0!</v>
      </c>
      <c r="I10" s="4">
        <f t="shared" si="14"/>
        <v>0</v>
      </c>
      <c r="J10" s="4">
        <f t="shared" si="15"/>
        <v>0</v>
      </c>
      <c r="O10">
        <v>0</v>
      </c>
      <c r="P10">
        <f t="shared" si="16"/>
        <v>0</v>
      </c>
      <c r="Q10">
        <f t="shared" si="17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1"/>
        <v>#DIV/0!</v>
      </c>
      <c r="G11" s="4" t="e">
        <f t="shared" si="12"/>
        <v>#DIV/0!</v>
      </c>
      <c r="H11" s="4" t="e">
        <f t="shared" si="13"/>
        <v>#DIV/0!</v>
      </c>
      <c r="I11" s="4">
        <f t="shared" si="14"/>
        <v>0</v>
      </c>
      <c r="J11" s="4">
        <f t="shared" si="15"/>
        <v>0</v>
      </c>
      <c r="O11">
        <v>0</v>
      </c>
      <c r="P11">
        <f t="shared" ref="P11:P15" si="18">O11/1.2</f>
        <v>0</v>
      </c>
      <c r="Q11">
        <f t="shared" ref="Q11:Q15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1"/>
        <v>#DIV/0!</v>
      </c>
      <c r="G12" s="4" t="e">
        <f t="shared" si="12"/>
        <v>#DIV/0!</v>
      </c>
      <c r="H12" s="4" t="e">
        <f t="shared" si="13"/>
        <v>#DIV/0!</v>
      </c>
      <c r="I12" s="4">
        <f t="shared" si="14"/>
        <v>0</v>
      </c>
      <c r="J12" s="4">
        <f t="shared" si="15"/>
        <v>0</v>
      </c>
      <c r="O12">
        <v>0</v>
      </c>
      <c r="P12">
        <f t="shared" si="18"/>
        <v>0</v>
      </c>
      <c r="Q12">
        <f t="shared" si="1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8"/>
        <v>0</v>
      </c>
      <c r="Q13">
        <f t="shared" si="1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8"/>
        <v>0</v>
      </c>
      <c r="Q14">
        <f t="shared" si="1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0">ROUND((E16/B16),0)</f>
        <v>#DIV/0!</v>
      </c>
      <c r="G16" s="4" t="e">
        <f t="shared" ref="G16" si="21">ROUND((E16/C16),0)</f>
        <v>#DIV/0!</v>
      </c>
      <c r="H16" s="4" t="e">
        <f t="shared" ref="H16" si="22">ROUND((E16/D16),0)</f>
        <v>#DIV/0!</v>
      </c>
      <c r="I16" s="4">
        <f t="shared" ref="I16" si="23">T16</f>
        <v>0</v>
      </c>
      <c r="J16" s="4">
        <f t="shared" ref="J16" si="24">U16</f>
        <v>0</v>
      </c>
      <c r="O16">
        <v>0</v>
      </c>
      <c r="P16">
        <f t="shared" ref="P16" si="25">O16/1.2</f>
        <v>0</v>
      </c>
      <c r="Q16">
        <f t="shared" ref="Q16" si="26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7">Q17</f>
        <v>0</v>
      </c>
      <c r="C17" s="4">
        <f t="shared" ref="C17:C21" si="28">B17*1.2</f>
        <v>0</v>
      </c>
      <c r="D17" s="4">
        <f t="shared" ref="D17:D21" si="29">C17*1.2</f>
        <v>0</v>
      </c>
      <c r="E17" s="5">
        <f t="shared" ref="E17:E21" si="30">R17</f>
        <v>0</v>
      </c>
      <c r="F17" s="4" t="e">
        <f t="shared" ref="F17" si="31">ROUND((E17/B17),0)</f>
        <v>#DIV/0!</v>
      </c>
      <c r="G17" s="4" t="e">
        <f t="shared" ref="G17" si="32">ROUND((E17/C17),0)</f>
        <v>#DIV/0!</v>
      </c>
      <c r="H17" s="4" t="e">
        <f t="shared" ref="H17" si="33">ROUND((E17/D17),0)</f>
        <v>#DIV/0!</v>
      </c>
      <c r="I17" s="4">
        <f t="shared" ref="I17" si="34">T17</f>
        <v>0</v>
      </c>
      <c r="J17" s="4">
        <f t="shared" ref="J17" si="35">U17</f>
        <v>0</v>
      </c>
      <c r="O17">
        <v>0</v>
      </c>
      <c r="P17">
        <f t="shared" ref="P17" si="36">O17/1.2</f>
        <v>0</v>
      </c>
      <c r="Q17">
        <f t="shared" ref="Q17" si="3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ref="F18:F21" si="38">ROUND((E18/B18),0)</f>
        <v>#DIV/0!</v>
      </c>
      <c r="G18" s="4" t="e">
        <f t="shared" ref="G18:G21" si="39">ROUND((E18/C18),0)</f>
        <v>#DIV/0!</v>
      </c>
      <c r="H18" s="4" t="e">
        <f t="shared" ref="H18:H21" si="40">ROUND((E18/D18),0)</f>
        <v>#DIV/0!</v>
      </c>
      <c r="I18" s="4">
        <f t="shared" ref="I18:J21" si="41">T18</f>
        <v>0</v>
      </c>
      <c r="J18" s="4">
        <f t="shared" si="41"/>
        <v>0</v>
      </c>
      <c r="O18">
        <v>0</v>
      </c>
      <c r="P18">
        <f t="shared" ref="P18" si="42">O18/1.2</f>
        <v>0</v>
      </c>
      <c r="Q18">
        <f t="shared" ref="Q18:Q21" si="4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>
        <v>0</v>
      </c>
      <c r="P19">
        <f>O19/1.2</f>
        <v>0</v>
      </c>
      <c r="Q19">
        <f t="shared" si="4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4">Q20</f>
        <v>0</v>
      </c>
      <c r="C20" s="4">
        <f t="shared" ref="C20" si="45">B20*1.2</f>
        <v>0</v>
      </c>
      <c r="D20" s="4">
        <f t="shared" ref="D20" si="46">C20*1.2</f>
        <v>0</v>
      </c>
      <c r="E20" s="5">
        <f t="shared" ref="E20" si="47">R20</f>
        <v>0</v>
      </c>
      <c r="F20" s="4" t="e">
        <f t="shared" ref="F20" si="48">ROUND((E20/B20),0)</f>
        <v>#DIV/0!</v>
      </c>
      <c r="G20" s="4" t="e">
        <f t="shared" ref="G20" si="49">ROUND((E20/C20),0)</f>
        <v>#DIV/0!</v>
      </c>
      <c r="H20" s="4" t="e">
        <f t="shared" ref="H20" si="50">ROUND((E20/D20),0)</f>
        <v>#DIV/0!</v>
      </c>
      <c r="I20" s="4">
        <f t="shared" ref="I20" si="51">T20</f>
        <v>0</v>
      </c>
      <c r="J20" s="4">
        <f t="shared" ref="J20" si="52">U20</f>
        <v>0</v>
      </c>
      <c r="O20">
        <v>0</v>
      </c>
      <c r="P20">
        <f t="shared" ref="P20" si="53">O20/1.2</f>
        <v>0</v>
      </c>
      <c r="Q20">
        <f t="shared" ref="Q20" si="5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7"/>
        <v>0</v>
      </c>
      <c r="C21" s="4">
        <f t="shared" si="28"/>
        <v>0</v>
      </c>
      <c r="D21" s="4">
        <f t="shared" si="29"/>
        <v>0</v>
      </c>
      <c r="E21" s="5">
        <f t="shared" si="30"/>
        <v>0</v>
      </c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>
        <f t="shared" si="41"/>
        <v>0</v>
      </c>
      <c r="J21" s="4">
        <f t="shared" si="41"/>
        <v>0</v>
      </c>
      <c r="O21">
        <v>0</v>
      </c>
      <c r="P21">
        <f>O21/1.2</f>
        <v>0</v>
      </c>
      <c r="Q21">
        <f t="shared" si="43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0" t="s">
        <v>88</v>
      </c>
    </row>
    <row r="24" spans="1:19" s="10" customFormat="1" x14ac:dyDescent="0.25">
      <c r="F24" s="69" t="s">
        <v>87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/>
      <c r="G27" s="53"/>
    </row>
    <row r="28" spans="1:19" s="10" customFormat="1" x14ac:dyDescent="0.25">
      <c r="C28" s="68" t="s">
        <v>75</v>
      </c>
      <c r="D28" s="68"/>
      <c r="F28" s="53" t="s">
        <v>71</v>
      </c>
      <c r="G28" s="53">
        <v>569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745</v>
      </c>
      <c r="H29" s="10">
        <f>G29/G28</f>
        <v>1.3093145869947276</v>
      </c>
    </row>
    <row r="30" spans="1:19" s="10" customFormat="1" x14ac:dyDescent="0.25">
      <c r="F30" s="53" t="s">
        <v>73</v>
      </c>
      <c r="G30" s="53">
        <v>8000</v>
      </c>
    </row>
    <row r="31" spans="1:19" s="10" customFormat="1" x14ac:dyDescent="0.25">
      <c r="C31" s="71"/>
      <c r="D31" s="71"/>
      <c r="F31" s="71" t="s">
        <v>74</v>
      </c>
      <c r="G31" s="71">
        <f>G29*G30</f>
        <v>5960000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5364000</v>
      </c>
    </row>
    <row r="33" spans="3:7" s="10" customFormat="1" x14ac:dyDescent="0.25">
      <c r="C33" s="71"/>
      <c r="D33" s="71"/>
      <c r="F33" s="71" t="s">
        <v>25</v>
      </c>
      <c r="G33" s="71">
        <f>G31*80%</f>
        <v>4768000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ahbi</cp:lastModifiedBy>
  <cp:lastPrinted>2019-11-05T06:14:02Z</cp:lastPrinted>
  <dcterms:created xsi:type="dcterms:W3CDTF">2018-02-17T10:36:41Z</dcterms:created>
  <dcterms:modified xsi:type="dcterms:W3CDTF">2023-09-25T07:23:44Z</dcterms:modified>
</cp:coreProperties>
</file>