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61E9F043-A104-4E1B-B150-23318CE8565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2" sheetId="7" r:id="rId2"/>
    <sheet name="Sheet3" sheetId="8" r:id="rId3"/>
    <sheet name="Sheet1" sheetId="6" r:id="rId4"/>
  </sheets>
  <calcPr calcId="191029"/>
</workbook>
</file>

<file path=xl/calcChain.xml><?xml version="1.0" encoding="utf-8"?>
<calcChain xmlns="http://schemas.openxmlformats.org/spreadsheetml/2006/main">
  <c r="B17" i="5" l="1"/>
  <c r="B18" i="5" s="1"/>
  <c r="B8" i="5"/>
  <c r="B21" i="5" l="1"/>
  <c r="J30" i="5"/>
  <c r="B11" i="5"/>
  <c r="B6" i="5"/>
  <c r="B7" i="5" s="1"/>
  <c r="L30" i="5" l="1"/>
  <c r="K30" i="5"/>
  <c r="B12" i="5"/>
  <c r="B13" i="5" s="1"/>
  <c r="B14" i="5" s="1"/>
  <c r="B19" i="5" l="1"/>
  <c r="B20" i="5"/>
</calcChain>
</file>

<file path=xl/sharedStrings.xml><?xml version="1.0" encoding="utf-8"?>
<sst xmlns="http://schemas.openxmlformats.org/spreadsheetml/2006/main" count="24" uniqueCount="23">
  <si>
    <t>Area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</si>
  <si>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</si>
  <si>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</si>
  <si>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</si>
  <si>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</si>
  <si>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</si>
  <si>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</si>
  <si>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</si>
  <si>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</si>
  <si>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</si>
  <si>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</si>
  <si>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</si>
  <si>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</si>
  <si>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</si>
  <si>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Cosmos Format</t>
  </si>
  <si>
    <t>Rate</t>
  </si>
  <si>
    <t>Flat No.</t>
  </si>
  <si>
    <t>FMV</t>
  </si>
  <si>
    <t>RV</t>
  </si>
  <si>
    <t>DSV</t>
  </si>
  <si>
    <t>Cosmos Bank ( Santacruz (East) Branch ) - CHETAN ASHOK JADHAV</t>
  </si>
  <si>
    <t>CA</t>
  </si>
  <si>
    <t>As per BCC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</si>
</sst>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3" fontId="0" fillId="0" borderId="0" xfId="0" applyNumberFormat="1"/>
    <xf numFmtId="0" fontId="1" fillId="0" borderId="1" xfId="0" applyFont="1" applyBorder="1"/>
    <xf numFmtId="43" fontId="1" fillId="0" borderId="1" xfId="0" applyNumberFormat="1" applyFont="1" applyBorder="1"/>
    <xf numFmtId="10" fontId="1" fillId="0" borderId="1" xfId="0" applyNumberFormat="1" applyFont="1" applyBorder="1"/>
    <xf numFmtId="0" fontId="0" fillId="0" borderId="2" xfId="0" applyBorder="1"/>
    <xf numFmtId="0" fontId="2" fillId="0" borderId="1" xfId="0" applyFont="1" applyBorder="1"/>
    <xf numFmtId="43" fontId="2" fillId="0" borderId="1" xfId="0" applyNumberFormat="1" applyFont="1" applyBorder="1"/>
    <xf numFmtId="0" fontId="3" fillId="0" borderId="0" xfId="0" applyFont="1"/>
    <xf numFmtId="43" fontId="3" fillId="0" borderId="0" xfId="0" applyNumberFormat="1" applyFont="1"/>
    <xf numFmtId="0" fontId="0" fillId="0" borderId="0" xfId="0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P41"/>
  <sheetViews>
    <sheetView tabSelected="1" workbookViewId="0">
      <selection activeCell="B17" sqref="B17"/>
    </sheetView>
  </sheetViews>
  <sheetFormatPr defaultRowHeight="15" x14ac:dyDescent="0.25"/>
  <cols>
    <col min="1" max="1" width="28.42578125" bestFit="1" customWidth="1"/>
    <col min="2" max="2" width="18.28515625" customWidth="1"/>
    <col min="3" max="4" width="12.5703125" bestFit="1" customWidth="1"/>
    <col min="6" max="6" width="14.28515625" bestFit="1" customWidth="1"/>
    <col min="7" max="9" width="9.28515625" bestFit="1" customWidth="1"/>
    <col min="10" max="12" width="11.7109375" bestFit="1" customWidth="1"/>
  </cols>
  <sheetData>
    <row r="2" spans="1:16" x14ac:dyDescent="0.25">
      <c r="A2" s="5"/>
      <c r="B2" s="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6.5" x14ac:dyDescent="0.3">
      <c r="A3" s="2" t="s">
        <v>14</v>
      </c>
      <c r="B3" s="2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6.5" x14ac:dyDescent="0.3">
      <c r="A4" s="2" t="s">
        <v>1</v>
      </c>
      <c r="B4" s="2">
        <v>2023</v>
      </c>
      <c r="C4" s="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6.5" x14ac:dyDescent="0.3">
      <c r="A5" s="2" t="s">
        <v>2</v>
      </c>
      <c r="B5" s="2">
        <v>2016</v>
      </c>
      <c r="C5" s="2" t="s">
        <v>22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6.5" x14ac:dyDescent="0.3">
      <c r="A6" s="2" t="s">
        <v>3</v>
      </c>
      <c r="B6" s="2">
        <f>B4-B5</f>
        <v>7</v>
      </c>
      <c r="C6" s="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6.5" x14ac:dyDescent="0.3">
      <c r="A7" s="2"/>
      <c r="B7" s="2">
        <f>B6-60</f>
        <v>-53</v>
      </c>
      <c r="C7" s="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6.5" x14ac:dyDescent="0.3">
      <c r="A8" s="2" t="s">
        <v>4</v>
      </c>
      <c r="B8" s="3">
        <f>2000*839</f>
        <v>1678000</v>
      </c>
      <c r="C8" s="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6.5" x14ac:dyDescent="0.3">
      <c r="A9" s="2" t="s">
        <v>5</v>
      </c>
      <c r="B9" s="2"/>
      <c r="C9" s="2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6.5" x14ac:dyDescent="0.3">
      <c r="A10" s="2"/>
      <c r="B10" s="2"/>
      <c r="C10" s="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6.5" x14ac:dyDescent="0.3">
      <c r="A11" s="2" t="s">
        <v>6</v>
      </c>
      <c r="B11" s="2">
        <f>100-10</f>
        <v>90</v>
      </c>
      <c r="C11" s="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6.5" x14ac:dyDescent="0.3">
      <c r="A12" s="2" t="s">
        <v>7</v>
      </c>
      <c r="B12" s="2">
        <f>B11*B6/60</f>
        <v>10.5</v>
      </c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6.5" x14ac:dyDescent="0.3">
      <c r="A13" s="2"/>
      <c r="B13" s="4">
        <f>B12%</f>
        <v>0.105</v>
      </c>
      <c r="C13" s="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6.5" x14ac:dyDescent="0.3">
      <c r="A14" s="2" t="s">
        <v>8</v>
      </c>
      <c r="B14" s="3">
        <f>ROUND((B8*B13),0)</f>
        <v>176190</v>
      </c>
      <c r="C14" s="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6.5" x14ac:dyDescent="0.3">
      <c r="A15" s="2" t="s">
        <v>0</v>
      </c>
      <c r="B15" s="3">
        <v>699</v>
      </c>
      <c r="C15" s="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6.5" x14ac:dyDescent="0.3">
      <c r="A16" s="2" t="s">
        <v>15</v>
      </c>
      <c r="B16" s="2">
        <v>6200</v>
      </c>
      <c r="C16" s="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6.5" x14ac:dyDescent="0.3">
      <c r="A17" s="2" t="s">
        <v>9</v>
      </c>
      <c r="B17" s="3">
        <f>B16*B15</f>
        <v>4333800</v>
      </c>
      <c r="C17" s="3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6.5" x14ac:dyDescent="0.3">
      <c r="A18" s="6" t="s">
        <v>10</v>
      </c>
      <c r="B18" s="7">
        <f>B17-B14</f>
        <v>4157610</v>
      </c>
      <c r="C18" s="2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6.5" x14ac:dyDescent="0.3">
      <c r="A19" s="6" t="s">
        <v>11</v>
      </c>
      <c r="B19" s="7">
        <f>B18*0.9</f>
        <v>3741849</v>
      </c>
      <c r="C19" s="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6.5" x14ac:dyDescent="0.3">
      <c r="A20" s="6" t="s">
        <v>12</v>
      </c>
      <c r="B20" s="7">
        <f>B18*0.8</f>
        <v>3326088</v>
      </c>
      <c r="C20" s="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6.5" x14ac:dyDescent="0.3">
      <c r="A21" s="6" t="s">
        <v>13</v>
      </c>
      <c r="B21" s="7">
        <f>B18*0.025/12</f>
        <v>8661.6875</v>
      </c>
      <c r="C21" s="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6.5" x14ac:dyDescent="0.3">
      <c r="C22" s="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5">
      <c r="B23" s="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5">
      <c r="B24" s="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5">
      <c r="C28" s="8"/>
      <c r="D28" s="8"/>
      <c r="E28" s="8"/>
      <c r="F28" s="8"/>
      <c r="G28" s="10" t="s">
        <v>20</v>
      </c>
      <c r="H28" s="10"/>
      <c r="I28" s="10"/>
      <c r="J28" s="10"/>
      <c r="K28" s="10"/>
      <c r="L28" s="10"/>
      <c r="M28" s="10"/>
      <c r="N28" s="8"/>
      <c r="O28" s="8"/>
      <c r="P28" s="8"/>
    </row>
    <row r="29" spans="1:16" x14ac:dyDescent="0.25">
      <c r="C29" s="8"/>
      <c r="D29" s="8"/>
      <c r="E29" s="8"/>
      <c r="F29" s="8"/>
      <c r="G29" s="10" t="s">
        <v>16</v>
      </c>
      <c r="H29" s="10" t="s">
        <v>21</v>
      </c>
      <c r="I29" s="10" t="s">
        <v>15</v>
      </c>
      <c r="J29" s="10" t="s">
        <v>17</v>
      </c>
      <c r="K29" s="10" t="s">
        <v>18</v>
      </c>
      <c r="L29" s="10" t="s">
        <v>19</v>
      </c>
      <c r="M29" s="10"/>
      <c r="N29" s="8"/>
      <c r="O29" s="8"/>
      <c r="P29" s="8"/>
    </row>
    <row r="30" spans="1:16" x14ac:dyDescent="0.25">
      <c r="C30" s="8"/>
      <c r="D30" s="8"/>
      <c r="E30" s="8"/>
      <c r="F30" s="8"/>
      <c r="G30" s="10">
        <v>105</v>
      </c>
      <c r="H30" s="10">
        <v>699</v>
      </c>
      <c r="I30" s="11">
        <v>5800</v>
      </c>
      <c r="J30" s="11">
        <f>B18</f>
        <v>4157610</v>
      </c>
      <c r="K30" s="11">
        <f>J30*0.9</f>
        <v>3741849</v>
      </c>
      <c r="L30" s="11">
        <f>J30*0.8</f>
        <v>3326088</v>
      </c>
      <c r="M30" s="10"/>
      <c r="N30" s="8"/>
      <c r="O30" s="8"/>
      <c r="P30" s="8"/>
    </row>
    <row r="31" spans="1:16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3:16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3:16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3:16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3:16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3:16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3:16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3:16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3:16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3:16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A212-D046-45DB-8B18-49DECAFC78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D5D3-CB2A-4D2C-9D0B-F0E6BE7877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2023-09-20T10:31:19Z</dcterms:modified>
</cp:coreProperties>
</file>