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20" yWindow="-120" windowWidth="20730" windowHeight="11760" tabRatio="932" activeTab="2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" i="4"/>
  <c r="B9" s="1"/>
  <c r="C9" s="1"/>
  <c r="D9" s="1"/>
  <c r="G23"/>
  <c r="C12" i="25"/>
  <c r="C11"/>
  <c r="A18" i="23"/>
  <c r="P15" i="4"/>
  <c r="Q15" s="1"/>
  <c r="B15" s="1"/>
  <c r="C15" s="1"/>
  <c r="D15" s="1"/>
  <c r="J15"/>
  <c r="I15"/>
  <c r="E15"/>
  <c r="P14"/>
  <c r="Q14" s="1"/>
  <c r="B14" s="1"/>
  <c r="C14" s="1"/>
  <c r="D14" s="1"/>
  <c r="J14"/>
  <c r="I14"/>
  <c r="E14"/>
  <c r="P13"/>
  <c r="Q13" s="1"/>
  <c r="B13" s="1"/>
  <c r="C13" s="1"/>
  <c r="D13" s="1"/>
  <c r="J13"/>
  <c r="I13"/>
  <c r="E13"/>
  <c r="P12"/>
  <c r="Q12" s="1"/>
  <c r="B12" s="1"/>
  <c r="C12" s="1"/>
  <c r="D12" s="1"/>
  <c r="J12"/>
  <c r="I12"/>
  <c r="E12"/>
  <c r="P11"/>
  <c r="B11" s="1"/>
  <c r="C11" s="1"/>
  <c r="D11" s="1"/>
  <c r="J11"/>
  <c r="I11"/>
  <c r="E11"/>
  <c r="Q10"/>
  <c r="B10" s="1"/>
  <c r="C10" s="1"/>
  <c r="D10" s="1"/>
  <c r="J10"/>
  <c r="I10"/>
  <c r="E10"/>
  <c r="J9"/>
  <c r="I9"/>
  <c r="E9"/>
  <c r="Q8"/>
  <c r="B8" s="1"/>
  <c r="C8" s="1"/>
  <c r="D8" s="1"/>
  <c r="J8"/>
  <c r="I8"/>
  <c r="E8"/>
  <c r="Q7"/>
  <c r="B7" s="1"/>
  <c r="C7" s="1"/>
  <c r="D7" s="1"/>
  <c r="J7"/>
  <c r="I7"/>
  <c r="E7"/>
  <c r="P6"/>
  <c r="B6" s="1"/>
  <c r="C6" s="1"/>
  <c r="D6" s="1"/>
  <c r="J6"/>
  <c r="I6"/>
  <c r="E6"/>
  <c r="Q5"/>
  <c r="B5" s="1"/>
  <c r="C5" s="1"/>
  <c r="D5" s="1"/>
  <c r="J5"/>
  <c r="I5"/>
  <c r="E5"/>
  <c r="Q4"/>
  <c r="B4" s="1"/>
  <c r="C4" s="1"/>
  <c r="D4" s="1"/>
  <c r="J4"/>
  <c r="I4"/>
  <c r="E4"/>
  <c r="Q3"/>
  <c r="B3" s="1"/>
  <c r="C3" s="1"/>
  <c r="D3" s="1"/>
  <c r="J3"/>
  <c r="I3"/>
  <c r="E3"/>
  <c r="P2"/>
  <c r="B2" s="1"/>
  <c r="C2" s="1"/>
  <c r="D2" s="1"/>
  <c r="J2"/>
  <c r="I2"/>
  <c r="E2"/>
  <c r="H3" l="1"/>
  <c r="G5"/>
  <c r="G7"/>
  <c r="G9"/>
  <c r="G11"/>
  <c r="G13"/>
  <c r="G15"/>
  <c r="G2"/>
  <c r="H4"/>
  <c r="H6"/>
  <c r="H8"/>
  <c r="G10"/>
  <c r="G12"/>
  <c r="G14"/>
  <c r="G3"/>
  <c r="G4"/>
  <c r="G6"/>
  <c r="G8"/>
  <c r="F2"/>
  <c r="H2"/>
  <c r="F3"/>
  <c r="F4"/>
  <c r="F5"/>
  <c r="H5"/>
  <c r="F6"/>
  <c r="F7"/>
  <c r="H7"/>
  <c r="F8"/>
  <c r="F9"/>
  <c r="H9"/>
  <c r="F10"/>
  <c r="H10"/>
  <c r="F11"/>
  <c r="H11"/>
  <c r="F12"/>
  <c r="H12"/>
  <c r="F13"/>
  <c r="H13"/>
  <c r="F14"/>
  <c r="H14"/>
  <c r="F15"/>
  <c r="H15"/>
  <c r="N15" i="24"/>
  <c r="N14"/>
  <c r="N13"/>
  <c r="N12"/>
  <c r="C8" i="25"/>
  <c r="C4"/>
  <c r="P16" i="4"/>
  <c r="Q16" s="1"/>
  <c r="B16" s="1"/>
  <c r="C16" s="1"/>
  <c r="D16" s="1"/>
  <c r="J16"/>
  <c r="I16"/>
  <c r="E16"/>
  <c r="H24"/>
  <c r="G26"/>
  <c r="G28" s="1"/>
  <c r="C13" i="25"/>
  <c r="C20"/>
  <c r="C16"/>
  <c r="C17" s="1"/>
  <c r="C5"/>
  <c r="H16" i="4" l="1"/>
  <c r="F16"/>
  <c r="G16"/>
  <c r="H26"/>
  <c r="G27"/>
  <c r="C7" i="25"/>
  <c r="C9" s="1"/>
  <c r="E9" s="1"/>
  <c r="E5"/>
  <c r="E17"/>
  <c r="C19"/>
  <c r="C21" s="1"/>
  <c r="E21" s="1"/>
  <c r="F30" i="24" l="1"/>
  <c r="H30" s="1"/>
  <c r="E30"/>
  <c r="G30" s="1"/>
  <c r="G29"/>
  <c r="F29"/>
  <c r="H29" s="1"/>
  <c r="E29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F20"/>
  <c r="H20" s="1"/>
  <c r="E20"/>
  <c r="G20" s="1"/>
  <c r="I20" s="1"/>
  <c r="H19"/>
  <c r="F19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G12"/>
  <c r="F12"/>
  <c r="H12" s="1"/>
  <c r="E12"/>
  <c r="N11"/>
  <c r="F11"/>
  <c r="H11" s="1"/>
  <c r="E11"/>
  <c r="G11" s="1"/>
  <c r="N10"/>
  <c r="F10"/>
  <c r="H10" s="1"/>
  <c r="E10"/>
  <c r="G10" s="1"/>
  <c r="I10" s="1"/>
  <c r="N9"/>
  <c r="F9"/>
  <c r="H9" s="1"/>
  <c r="E9"/>
  <c r="G9" s="1"/>
  <c r="N8"/>
  <c r="F8"/>
  <c r="H8" s="1"/>
  <c r="E8"/>
  <c r="G8" s="1"/>
  <c r="N7"/>
  <c r="F7"/>
  <c r="H7" s="1"/>
  <c r="E7"/>
  <c r="G7" s="1"/>
  <c r="N6"/>
  <c r="F6"/>
  <c r="H6" s="1"/>
  <c r="E6"/>
  <c r="G6" s="1"/>
  <c r="N5"/>
  <c r="N16" s="1"/>
  <c r="N17" s="1"/>
  <c r="F5"/>
  <c r="H5" s="1"/>
  <c r="E5"/>
  <c r="G5" s="1"/>
  <c r="F4"/>
  <c r="H4" s="1"/>
  <c r="E4"/>
  <c r="G4" s="1"/>
  <c r="W3"/>
  <c r="V3"/>
  <c r="F3"/>
  <c r="H3" s="1"/>
  <c r="E3"/>
  <c r="G3" s="1"/>
  <c r="F2"/>
  <c r="H2" s="1"/>
  <c r="E2"/>
  <c r="G2" s="1"/>
  <c r="I19" l="1"/>
  <c r="I29"/>
  <c r="I21"/>
  <c r="I30"/>
  <c r="I17"/>
  <c r="I12"/>
  <c r="I13"/>
  <c r="I15"/>
  <c r="I5"/>
  <c r="I4"/>
  <c r="I2"/>
  <c r="J2" s="1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7"/>
  <c r="C8" s="1"/>
  <c r="C6"/>
  <c r="C5"/>
  <c r="C14" s="1"/>
  <c r="C10" l="1"/>
  <c r="C11" s="1"/>
  <c r="C12" s="1"/>
  <c r="C13" s="1"/>
  <c r="C16" s="1"/>
  <c r="C19" s="1"/>
  <c r="C25" l="1"/>
  <c r="C20"/>
  <c r="C21"/>
  <c r="P20" i="4" l="1"/>
  <c r="Q20" s="1"/>
  <c r="J20"/>
  <c r="I20"/>
  <c r="E20"/>
  <c r="P19"/>
  <c r="Q19" s="1"/>
  <c r="J19"/>
  <c r="I19"/>
  <c r="E19"/>
  <c r="P18"/>
  <c r="Q18" s="1"/>
  <c r="J18"/>
  <c r="I18"/>
  <c r="E18"/>
  <c r="P17"/>
  <c r="Q17" s="1"/>
  <c r="J17"/>
  <c r="I17"/>
  <c r="E17"/>
  <c r="B17" l="1"/>
  <c r="B19"/>
  <c r="B18"/>
  <c r="B20"/>
  <c r="C20" l="1"/>
  <c r="G20" s="1"/>
  <c r="F20"/>
  <c r="C19"/>
  <c r="G19" s="1"/>
  <c r="F19"/>
  <c r="C18"/>
  <c r="G18" s="1"/>
  <c r="F18"/>
  <c r="C17"/>
  <c r="G17" s="1"/>
  <c r="F17"/>
  <c r="D20"/>
  <c r="H20" s="1"/>
  <c r="D19"/>
  <c r="H19" s="1"/>
  <c r="D17" l="1"/>
  <c r="H17" s="1"/>
  <c r="D18"/>
  <c r="H18" s="1"/>
</calcChain>
</file>

<file path=xl/sharedStrings.xml><?xml version="1.0" encoding="utf-8"?>
<sst xmlns="http://schemas.openxmlformats.org/spreadsheetml/2006/main" count="132" uniqueCount="87">
  <si>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</si>
  <si>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</si>
  <si>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</si>
  <si>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</si>
  <si>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</si>
  <si>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</si>
  <si>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</si>
  <si>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</si>
  <si>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</si>
  <si>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</si>
  <si>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</si>
  <si>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</si>
  <si>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</si>
  <si>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</si>
  <si>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</si>
  <si>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</si>
  <si>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</si>
  <si>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</si>
  <si>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</si>
  <si>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</si>
  <si>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</si>
  <si>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</si>
  <si>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</si>
  <si>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</si>
  <si>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</si>
  <si>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</si>
  <si>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</si>
  <si>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</si>
  <si>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</si>
  <si>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</si>
  <si>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</si>
  <si>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</si>
  <si>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</si>
  <si>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</si>
  <si>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</si>
  <si>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</si>
  <si>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</si>
  <si>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</si>
  <si>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</si>
  <si>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</si>
  <si>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</si>
  <si>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</si>
  <si>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</si>
  <si>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</si>
  <si>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</si>
  <si>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</si>
  <si>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</si>
  <si>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</si>
  <si>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</si>
  <si>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</si>
  <si>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</si>
  <si>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</si>
  <si>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</si>
  <si>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</si>
  <si>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</si>
  <si>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</si>
  <si>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</si>
  <si>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</si>
  <si>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</si>
  <si>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</si>
  <si>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</si>
  <si>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</si>
  <si>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</si>
  <si>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</si>
  <si>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</si>
  <si>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</si>
  <si>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</si>
  <si>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</si>
  <si>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</si>
  <si>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</si>
  <si>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</si>
  <si>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</si>
  <si>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</si>
  <si>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</si>
  <si>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</si>
  <si>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</si>
  <si>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</si>
  <si>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BUA</t>
  </si>
  <si>
    <t>Depreciation:
70% (for Building between 20 to 30 years)</t>
  </si>
  <si>
    <t>Rate on</t>
  </si>
  <si>
    <t>YOC - 2010</t>
  </si>
  <si>
    <t>IGR-13.04.23</t>
  </si>
  <si>
    <t>IGR-10.03.23</t>
  </si>
  <si>
    <t>IGR-26.07.23</t>
  </si>
  <si>
    <t>IGR-28.03.23</t>
  </si>
  <si>
    <t>IGR-31.07.23</t>
  </si>
  <si>
    <t>IGR-22.05.23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</si>
</sst>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 * #,##0.00_ ;_ * \-#,##0.00_ ;_ * &quot;-&quot;??_ ;_ @_ 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164" fontId="2" fillId="0" borderId="0" xfId="1" applyFont="1" applyBorder="1"/>
    <xf numFmtId="0" fontId="10" fillId="0" borderId="8" xfId="0" applyFont="1" applyBorder="1" applyAlignment="1">
      <alignment horizontal="center"/>
    </xf>
    <xf numFmtId="0" fontId="0" fillId="2" borderId="4" xfId="0" applyNumberFormat="1" applyFill="1" applyBorder="1"/>
    <xf numFmtId="0" fontId="6" fillId="2" borderId="0" xfId="1" applyNumberFormat="1" applyFont="1" applyFill="1" applyBorder="1"/>
    <xf numFmtId="0" fontId="7" fillId="2" borderId="0" xfId="1" applyNumberFormat="1" applyFont="1" applyFill="1" applyBorder="1"/>
    <xf numFmtId="0" fontId="0" fillId="0" borderId="0" xfId="0" applyNumberFormat="1"/>
    <xf numFmtId="0" fontId="6" fillId="0" borderId="0" xfId="0" applyNumberFormat="1" applyFont="1"/>
    <xf numFmtId="0" fontId="7" fillId="0" borderId="0" xfId="0" applyNumberFormat="1" applyFont="1"/>
    <xf numFmtId="0" fontId="0" fillId="2" borderId="0" xfId="0" applyNumberFormat="1" applyFill="1"/>
    <xf numFmtId="0" fontId="7" fillId="2" borderId="0" xfId="0" applyNumberFormat="1" applyFont="1" applyFill="1"/>
    <xf numFmtId="0" fontId="2" fillId="0" borderId="4" xfId="0" applyNumberFormat="1" applyFont="1" applyBorder="1"/>
    <xf numFmtId="0" fontId="2" fillId="0" borderId="0" xfId="0" applyNumberFormat="1" applyFont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L21"/>
  <sheetViews>
    <sheetView workbookViewId="0">
      <selection activeCell="I20" sqref="I20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>
      <c r="B3" s="39" t="s">
        <v>59</v>
      </c>
      <c r="C3" s="50">
        <v>194290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>
      <c r="B4" s="39" t="s">
        <v>60</v>
      </c>
      <c r="C4" s="50">
        <f>C3*0%</f>
        <v>0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>
      <c r="B5" s="39" t="s">
        <v>61</v>
      </c>
      <c r="C5" s="55">
        <f>C3+C4</f>
        <v>194290</v>
      </c>
      <c r="D5" s="56" t="s">
        <v>62</v>
      </c>
      <c r="E5" s="57">
        <f>C5/10.764</f>
        <v>18049.981419546639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>
      <c r="B6" s="39" t="s">
        <v>64</v>
      </c>
      <c r="C6" s="50">
        <v>98960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>
      <c r="B7" s="39"/>
      <c r="C7" s="50">
        <f>C5-C6</f>
        <v>95330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>
      <c r="B8" s="60" t="s">
        <v>78</v>
      </c>
      <c r="C8" s="50">
        <f>C7*70%</f>
        <v>66731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>
      <c r="B9" s="39" t="s">
        <v>65</v>
      </c>
      <c r="C9" s="55">
        <f>C6+C8</f>
        <v>165691</v>
      </c>
      <c r="D9" s="56" t="s">
        <v>62</v>
      </c>
      <c r="E9" s="57">
        <f>C9/10.764</f>
        <v>15393.069490895579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>
      <c r="B11" s="45" t="s">
        <v>69</v>
      </c>
      <c r="C11" s="64">
        <f>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>
      <c r="B12" s="45" t="s">
        <v>70</v>
      </c>
      <c r="C12" s="64">
        <f>Calculation!D8</f>
        <v>2010</v>
      </c>
      <c r="D12" s="63"/>
      <c r="H12" s="39" t="s">
        <v>58</v>
      </c>
      <c r="I12" s="54">
        <v>0.3</v>
      </c>
      <c r="J12" s="39"/>
      <c r="K12" s="39"/>
      <c r="L12" s="39"/>
    </row>
    <row r="13" spans="2:12">
      <c r="B13" s="45" t="s">
        <v>71</v>
      </c>
      <c r="C13" s="64">
        <f>C11-C12</f>
        <v>13</v>
      </c>
    </row>
    <row r="15" spans="2:12">
      <c r="B15" s="39" t="s">
        <v>59</v>
      </c>
      <c r="C15" s="50">
        <v>93700</v>
      </c>
      <c r="D15" s="39"/>
      <c r="E15" s="39"/>
      <c r="F15" s="39"/>
    </row>
    <row r="16" spans="2:12">
      <c r="B16" s="39" t="s">
        <v>60</v>
      </c>
      <c r="C16" s="50">
        <f>C15*5%</f>
        <v>4685</v>
      </c>
      <c r="D16" s="39"/>
      <c r="E16" s="39"/>
      <c r="F16" s="39"/>
    </row>
    <row r="17" spans="2:6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>
      <c r="B18" s="39" t="s">
        <v>66</v>
      </c>
      <c r="C18" s="50">
        <v>26620</v>
      </c>
      <c r="D18" s="39"/>
      <c r="E18" s="39"/>
      <c r="F18" s="39"/>
    </row>
    <row r="19" spans="2:6">
      <c r="B19" s="39" t="s">
        <v>67</v>
      </c>
      <c r="C19" s="50">
        <f>C17-C18</f>
        <v>71765</v>
      </c>
      <c r="D19" s="39"/>
      <c r="E19" s="39"/>
      <c r="F19" s="39"/>
    </row>
    <row r="20" spans="2:6" ht="45">
      <c r="B20" s="60" t="s">
        <v>68</v>
      </c>
      <c r="C20" s="50">
        <f>C18*80%</f>
        <v>21296</v>
      </c>
      <c r="D20" s="39"/>
      <c r="E20" s="39"/>
      <c r="F20" s="39"/>
    </row>
    <row r="21" spans="2:6">
      <c r="B21" s="39" t="s">
        <v>65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>
    <row r="1" spans="1:1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topLeftCell="E1" workbookViewId="0">
      <selection activeCell="L4" sqref="L4:M22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68"/>
      <c r="L1" s="68"/>
      <c r="M1" s="68"/>
      <c r="N1" s="68"/>
      <c r="O1" s="68"/>
      <c r="P1" s="68"/>
      <c r="Q1" s="68"/>
      <c r="R1" s="68"/>
    </row>
    <row r="2" spans="1:23" ht="16.5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5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39">
        <f t="shared" si="6"/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>
        <f t="shared" si="6"/>
        <v>0</v>
      </c>
      <c r="O13" s="39"/>
      <c r="P13" s="39"/>
      <c r="Q13" s="39"/>
      <c r="R13" s="40"/>
    </row>
    <row r="14" spans="1:23" ht="16.5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39">
        <f t="shared" si="6"/>
        <v>0</v>
      </c>
      <c r="O14" s="39"/>
      <c r="P14" s="39"/>
      <c r="Q14" s="39"/>
      <c r="R14" s="40"/>
    </row>
    <row r="15" spans="1:23" ht="16.5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>
        <f t="shared" si="6"/>
        <v>0</v>
      </c>
      <c r="O15" s="39"/>
      <c r="P15" s="39"/>
      <c r="Q15" s="39"/>
      <c r="R15" s="40"/>
    </row>
    <row r="16" spans="1:23" ht="16.5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8">
        <f>SUM(N5:N15)</f>
        <v>0</v>
      </c>
      <c r="O16" s="39"/>
      <c r="P16" s="39"/>
      <c r="Q16" s="39"/>
      <c r="R16" s="40"/>
    </row>
    <row r="17" spans="1:21" ht="16.5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8">
        <f>N16*10.764</f>
        <v>0</v>
      </c>
      <c r="O17" s="39"/>
      <c r="P17" s="39"/>
      <c r="Q17" s="39"/>
      <c r="R17" s="40"/>
    </row>
    <row r="18" spans="1:21" ht="16.5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8"/>
      <c r="U21" s="2"/>
    </row>
    <row r="22" spans="1:21" ht="16.5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>
      <c r="M33" s="6"/>
      <c r="P33" s="52"/>
      <c r="Q33" s="52"/>
    </row>
    <row r="34" spans="13:17">
      <c r="M34" s="6"/>
    </row>
    <row r="35" spans="13:17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84"/>
  <sheetViews>
    <sheetView tabSelected="1" workbookViewId="0">
      <selection activeCell="D19" sqref="D19:D20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>
      <c r="A1" s="11"/>
      <c r="B1" s="12"/>
      <c r="C1" s="13"/>
      <c r="D1" s="14"/>
    </row>
    <row r="2" spans="1:5">
      <c r="A2" s="15"/>
      <c r="D2" s="17"/>
    </row>
    <row r="3" spans="1:5">
      <c r="A3" s="15" t="s">
        <v>13</v>
      </c>
      <c r="B3" s="18"/>
      <c r="C3" s="19">
        <v>14500</v>
      </c>
      <c r="D3" s="20" t="s">
        <v>79</v>
      </c>
      <c r="E3" t="s">
        <v>77</v>
      </c>
    </row>
    <row r="4" spans="1:5" ht="30">
      <c r="A4" s="21" t="s">
        <v>14</v>
      </c>
      <c r="B4" s="18"/>
      <c r="C4" s="19">
        <v>2500</v>
      </c>
      <c r="D4" s="22"/>
    </row>
    <row r="5" spans="1:5">
      <c r="A5" s="15" t="s">
        <v>15</v>
      </c>
      <c r="B5" s="18"/>
      <c r="C5" s="19">
        <f>C3-C4</f>
        <v>12000</v>
      </c>
      <c r="D5" s="22"/>
    </row>
    <row r="6" spans="1:5">
      <c r="A6" s="15" t="s">
        <v>16</v>
      </c>
      <c r="B6" s="18"/>
      <c r="C6" s="19">
        <f>C4</f>
        <v>2500</v>
      </c>
      <c r="D6" s="22"/>
    </row>
    <row r="7" spans="1:5">
      <c r="A7" s="15" t="s">
        <v>17</v>
      </c>
      <c r="B7" s="23"/>
      <c r="C7" s="24">
        <f>D7-D8</f>
        <v>13</v>
      </c>
      <c r="D7" s="24">
        <v>2023</v>
      </c>
    </row>
    <row r="8" spans="1:5">
      <c r="A8" s="15" t="s">
        <v>18</v>
      </c>
      <c r="B8" s="23"/>
      <c r="C8" s="24">
        <f>C9-C7</f>
        <v>47</v>
      </c>
      <c r="D8" s="24">
        <v>2010</v>
      </c>
    </row>
    <row r="9" spans="1:5">
      <c r="A9" s="15" t="s">
        <v>19</v>
      </c>
      <c r="B9" s="23"/>
      <c r="C9" s="24">
        <v>60</v>
      </c>
      <c r="D9" s="24"/>
    </row>
    <row r="10" spans="1:5" ht="30">
      <c r="A10" s="21" t="s">
        <v>20</v>
      </c>
      <c r="B10" s="23"/>
      <c r="C10" s="24">
        <f>90*C7/C9</f>
        <v>19.5</v>
      </c>
      <c r="D10" s="24"/>
    </row>
    <row r="11" spans="1:5">
      <c r="A11" s="15"/>
      <c r="B11" s="25"/>
      <c r="C11" s="26">
        <f>C10%</f>
        <v>0.19500000000000001</v>
      </c>
      <c r="D11" s="26"/>
    </row>
    <row r="12" spans="1:5">
      <c r="A12" s="15" t="s">
        <v>21</v>
      </c>
      <c r="B12" s="18"/>
      <c r="C12" s="19">
        <f>C6*C11</f>
        <v>487.5</v>
      </c>
      <c r="D12" s="22"/>
    </row>
    <row r="13" spans="1:5">
      <c r="A13" s="15" t="s">
        <v>22</v>
      </c>
      <c r="B13" s="18"/>
      <c r="C13" s="19">
        <f>C6-C12</f>
        <v>2012.5</v>
      </c>
      <c r="D13" s="22"/>
    </row>
    <row r="14" spans="1:5">
      <c r="A14" s="15" t="s">
        <v>15</v>
      </c>
      <c r="B14" s="18"/>
      <c r="C14" s="19">
        <f>C5</f>
        <v>12000</v>
      </c>
      <c r="D14" s="22"/>
    </row>
    <row r="15" spans="1:5">
      <c r="B15" s="18"/>
      <c r="C15" s="19"/>
      <c r="D15" s="22"/>
    </row>
    <row r="16" spans="1:5">
      <c r="A16" s="69" t="s">
        <v>23</v>
      </c>
      <c r="B16" s="70"/>
      <c r="C16" s="71">
        <f>C14+C13</f>
        <v>14012.5</v>
      </c>
      <c r="D16" s="22"/>
    </row>
    <row r="17" spans="1:4">
      <c r="A17" s="72"/>
      <c r="B17" s="73"/>
      <c r="C17" s="74"/>
      <c r="D17" s="24"/>
    </row>
    <row r="18" spans="1:4">
      <c r="A18" s="69" t="str">
        <f>E3</f>
        <v>BUA</v>
      </c>
      <c r="B18" s="75"/>
      <c r="C18" s="76">
        <v>666</v>
      </c>
      <c r="D18" s="24"/>
    </row>
    <row r="19" spans="1:4">
      <c r="A19" s="77" t="s">
        <v>75</v>
      </c>
      <c r="B19" s="78"/>
      <c r="C19" s="74">
        <f>C18*C16</f>
        <v>9332325</v>
      </c>
      <c r="D19" s="28"/>
    </row>
    <row r="20" spans="1:4">
      <c r="A20" s="77" t="s">
        <v>24</v>
      </c>
      <c r="B20" s="78"/>
      <c r="C20" s="74">
        <f>C19*90%</f>
        <v>8399092.5</v>
      </c>
      <c r="D20" s="27"/>
    </row>
    <row r="21" spans="1:4">
      <c r="A21" s="77" t="s">
        <v>25</v>
      </c>
      <c r="B21" s="78"/>
      <c r="C21" s="74">
        <f>C19*80%</f>
        <v>7465860</v>
      </c>
      <c r="D21" s="29"/>
    </row>
    <row r="22" spans="1:4">
      <c r="A22" s="15"/>
      <c r="D22" s="24"/>
    </row>
    <row r="23" spans="1:4">
      <c r="A23" s="30" t="s">
        <v>26</v>
      </c>
      <c r="B23" s="31"/>
      <c r="C23" s="32">
        <f>C4*C18</f>
        <v>1665000</v>
      </c>
      <c r="D23" s="32"/>
    </row>
    <row r="24" spans="1:4">
      <c r="A24" s="15" t="s">
        <v>27</v>
      </c>
    </row>
    <row r="25" spans="1:4">
      <c r="A25" s="33" t="s">
        <v>28</v>
      </c>
      <c r="B25" s="16"/>
      <c r="C25" s="29">
        <f>C19*0.025/12</f>
        <v>19442.34375</v>
      </c>
      <c r="D25" s="29"/>
    </row>
    <row r="26" spans="1:4">
      <c r="C26" s="29"/>
      <c r="D26" s="29"/>
    </row>
    <row r="27" spans="1:4">
      <c r="C27" s="29"/>
      <c r="D27" s="29"/>
    </row>
    <row r="28" spans="1:4">
      <c r="C28"/>
      <c r="D28"/>
    </row>
    <row r="29" spans="1:4">
      <c r="C29"/>
      <c r="D29"/>
    </row>
    <row r="30" spans="1:4">
      <c r="C30"/>
      <c r="D30"/>
    </row>
    <row r="31" spans="1:4">
      <c r="C31"/>
      <c r="D31"/>
    </row>
    <row r="32" spans="1:4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4"/>
    </row>
    <row r="59" spans="1:1" ht="15.75">
      <c r="A59" s="35"/>
    </row>
    <row r="60" spans="1:1" ht="15.75">
      <c r="A60" s="35"/>
    </row>
    <row r="61" spans="1:1" ht="15.75">
      <c r="A61" s="35"/>
    </row>
    <row r="62" spans="1:1" ht="15.75">
      <c r="A62" s="35"/>
    </row>
    <row r="63" spans="1:1" ht="15.75">
      <c r="A63" s="35"/>
    </row>
    <row r="64" spans="1:1" ht="15.75">
      <c r="A64" s="35"/>
    </row>
    <row r="65" spans="1:1" ht="15.75">
      <c r="A65" s="35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35"/>
  <sheetViews>
    <sheetView workbookViewId="0">
      <selection activeCell="H11" sqref="H11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>
      <c r="A2" s="4">
        <v>1</v>
      </c>
      <c r="B2" s="4">
        <f t="shared" ref="B2:B15" si="0">Q2</f>
        <v>371</v>
      </c>
      <c r="C2" s="4">
        <f t="shared" ref="C2:C15" si="1">B2*1.2</f>
        <v>445.2</v>
      </c>
      <c r="D2" s="4">
        <f t="shared" ref="D2:D15" si="2">C2*1.2</f>
        <v>534.24</v>
      </c>
      <c r="E2" s="5">
        <f t="shared" ref="E2:E15" si="3">R2</f>
        <v>9500000</v>
      </c>
      <c r="F2" s="4">
        <f t="shared" ref="F2:F15" si="4">ROUND((E2/B2),0)</f>
        <v>25606</v>
      </c>
      <c r="G2" s="4">
        <f t="shared" ref="G2:G15" si="5">ROUND((E2/C2),0)</f>
        <v>21339</v>
      </c>
      <c r="H2" s="4">
        <f t="shared" ref="H2:H15" si="6">ROUND((E2/D2),0)</f>
        <v>17782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5" si="9">O2/1.2</f>
        <v>0</v>
      </c>
      <c r="Q2">
        <v>371</v>
      </c>
      <c r="R2" s="2">
        <v>9500000</v>
      </c>
      <c r="S2" s="2"/>
    </row>
    <row r="3" spans="1:19">
      <c r="A3" s="4">
        <v>2</v>
      </c>
      <c r="B3" s="4">
        <f t="shared" si="0"/>
        <v>404.16666666666669</v>
      </c>
      <c r="C3" s="4">
        <f t="shared" si="1"/>
        <v>485</v>
      </c>
      <c r="D3" s="4">
        <f t="shared" si="2"/>
        <v>582</v>
      </c>
      <c r="E3" s="5">
        <f t="shared" si="3"/>
        <v>7800000</v>
      </c>
      <c r="F3" s="4">
        <f t="shared" si="4"/>
        <v>19299</v>
      </c>
      <c r="G3" s="4">
        <f t="shared" si="5"/>
        <v>16082</v>
      </c>
      <c r="H3" s="4">
        <f t="shared" si="6"/>
        <v>13402</v>
      </c>
      <c r="I3" s="4">
        <f t="shared" si="7"/>
        <v>0</v>
      </c>
      <c r="J3" s="4">
        <f t="shared" si="8"/>
        <v>0</v>
      </c>
      <c r="O3">
        <v>0</v>
      </c>
      <c r="P3">
        <v>485</v>
      </c>
      <c r="Q3">
        <f t="shared" ref="Q2:Q15" si="10">P3/1.2</f>
        <v>404.16666666666669</v>
      </c>
      <c r="R3" s="2">
        <v>7800000</v>
      </c>
      <c r="S3" s="2"/>
    </row>
    <row r="4" spans="1:19">
      <c r="A4" s="4">
        <v>3</v>
      </c>
      <c r="B4" s="4">
        <f t="shared" si="0"/>
        <v>550</v>
      </c>
      <c r="C4" s="4">
        <f t="shared" si="1"/>
        <v>660</v>
      </c>
      <c r="D4" s="4">
        <f t="shared" si="2"/>
        <v>792</v>
      </c>
      <c r="E4" s="5">
        <f t="shared" si="3"/>
        <v>8500000</v>
      </c>
      <c r="F4" s="4">
        <f t="shared" si="4"/>
        <v>15455</v>
      </c>
      <c r="G4" s="79">
        <f t="shared" si="5"/>
        <v>12879</v>
      </c>
      <c r="H4" s="79">
        <f t="shared" si="6"/>
        <v>10732</v>
      </c>
      <c r="I4" s="79">
        <f t="shared" si="7"/>
        <v>0</v>
      </c>
      <c r="J4" s="79">
        <f t="shared" si="8"/>
        <v>0</v>
      </c>
      <c r="K4" s="7"/>
      <c r="L4" s="7"/>
      <c r="M4" s="7"/>
      <c r="N4" s="7"/>
      <c r="O4" s="7">
        <v>0</v>
      </c>
      <c r="P4" s="7">
        <v>660</v>
      </c>
      <c r="Q4" s="7">
        <f t="shared" si="10"/>
        <v>550</v>
      </c>
      <c r="R4" s="80">
        <v>8500000</v>
      </c>
      <c r="S4" s="2"/>
    </row>
    <row r="5" spans="1:19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8000000</v>
      </c>
      <c r="F5" s="4">
        <f t="shared" si="4"/>
        <v>16000</v>
      </c>
      <c r="G5" s="79">
        <f t="shared" si="5"/>
        <v>13333</v>
      </c>
      <c r="H5" s="79">
        <f t="shared" si="6"/>
        <v>11111</v>
      </c>
      <c r="I5" s="79">
        <f t="shared" si="7"/>
        <v>0</v>
      </c>
      <c r="J5" s="79">
        <f t="shared" si="8"/>
        <v>0</v>
      </c>
      <c r="K5" s="7"/>
      <c r="L5" s="7"/>
      <c r="M5" s="7"/>
      <c r="N5" s="7"/>
      <c r="O5" s="7">
        <v>0</v>
      </c>
      <c r="P5" s="7">
        <v>600</v>
      </c>
      <c r="Q5" s="7">
        <f t="shared" si="10"/>
        <v>500</v>
      </c>
      <c r="R5" s="80">
        <v>8000000</v>
      </c>
      <c r="S5" s="2"/>
    </row>
    <row r="6" spans="1:19">
      <c r="A6" s="4">
        <v>5</v>
      </c>
      <c r="B6" s="4">
        <f t="shared" si="0"/>
        <v>425</v>
      </c>
      <c r="C6" s="4">
        <f t="shared" si="1"/>
        <v>510</v>
      </c>
      <c r="D6" s="4">
        <f t="shared" si="2"/>
        <v>612</v>
      </c>
      <c r="E6" s="5">
        <f t="shared" si="3"/>
        <v>7000000</v>
      </c>
      <c r="F6" s="4">
        <f t="shared" si="4"/>
        <v>16471</v>
      </c>
      <c r="G6" s="4">
        <f t="shared" si="5"/>
        <v>13725</v>
      </c>
      <c r="H6" s="4">
        <f t="shared" si="6"/>
        <v>11438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425</v>
      </c>
      <c r="R6" s="2">
        <v>7000000</v>
      </c>
      <c r="S6" s="2" t="s">
        <v>81</v>
      </c>
    </row>
    <row r="7" spans="1:19">
      <c r="A7" s="4">
        <v>6</v>
      </c>
      <c r="B7" s="4">
        <f t="shared" si="0"/>
        <v>463.33333333333337</v>
      </c>
      <c r="C7" s="4">
        <f t="shared" si="1"/>
        <v>556</v>
      </c>
      <c r="D7" s="4">
        <f t="shared" si="2"/>
        <v>667.19999999999993</v>
      </c>
      <c r="E7" s="5">
        <f t="shared" si="3"/>
        <v>7875000</v>
      </c>
      <c r="F7" s="4">
        <f t="shared" si="4"/>
        <v>16996</v>
      </c>
      <c r="G7" s="4">
        <f t="shared" si="5"/>
        <v>14164</v>
      </c>
      <c r="H7" s="4">
        <f t="shared" si="6"/>
        <v>11803</v>
      </c>
      <c r="I7" s="4">
        <f t="shared" si="7"/>
        <v>0</v>
      </c>
      <c r="J7" s="4">
        <f t="shared" si="8"/>
        <v>0</v>
      </c>
      <c r="O7">
        <v>0</v>
      </c>
      <c r="P7">
        <v>556</v>
      </c>
      <c r="Q7">
        <f t="shared" si="10"/>
        <v>463.33333333333337</v>
      </c>
      <c r="R7" s="2">
        <v>7875000</v>
      </c>
      <c r="S7" s="2" t="s">
        <v>82</v>
      </c>
    </row>
    <row r="8" spans="1:19">
      <c r="A8" s="4">
        <v>7</v>
      </c>
      <c r="B8" s="4">
        <f t="shared" si="0"/>
        <v>463.33333333333337</v>
      </c>
      <c r="C8" s="4">
        <f t="shared" si="1"/>
        <v>556</v>
      </c>
      <c r="D8" s="4">
        <f t="shared" si="2"/>
        <v>667.19999999999993</v>
      </c>
      <c r="E8" s="5">
        <f t="shared" si="3"/>
        <v>8100000</v>
      </c>
      <c r="F8" s="4">
        <f t="shared" si="4"/>
        <v>17482</v>
      </c>
      <c r="G8" s="4">
        <f t="shared" si="5"/>
        <v>14568</v>
      </c>
      <c r="H8" s="4">
        <f t="shared" si="6"/>
        <v>12140</v>
      </c>
      <c r="I8" s="4">
        <f t="shared" si="7"/>
        <v>0</v>
      </c>
      <c r="J8" s="4">
        <f t="shared" si="8"/>
        <v>0</v>
      </c>
      <c r="O8">
        <v>0</v>
      </c>
      <c r="P8">
        <v>556</v>
      </c>
      <c r="Q8">
        <f t="shared" si="10"/>
        <v>463.33333333333337</v>
      </c>
      <c r="R8" s="2">
        <v>8100000</v>
      </c>
      <c r="S8" s="2" t="s">
        <v>83</v>
      </c>
    </row>
    <row r="9" spans="1:19">
      <c r="A9" s="4">
        <v>8</v>
      </c>
      <c r="B9" s="4">
        <f t="shared" si="0"/>
        <v>707</v>
      </c>
      <c r="C9" s="4">
        <f t="shared" si="1"/>
        <v>848.4</v>
      </c>
      <c r="D9" s="4">
        <f t="shared" si="2"/>
        <v>1018.0799999999999</v>
      </c>
      <c r="E9" s="5">
        <f t="shared" si="3"/>
        <v>13500000</v>
      </c>
      <c r="F9" s="4">
        <f t="shared" si="4"/>
        <v>19095</v>
      </c>
      <c r="G9" s="4">
        <f t="shared" si="5"/>
        <v>15912</v>
      </c>
      <c r="H9" s="4">
        <f t="shared" si="6"/>
        <v>13260</v>
      </c>
      <c r="I9" s="4">
        <f t="shared" si="7"/>
        <v>0</v>
      </c>
      <c r="J9" s="4">
        <f t="shared" si="8"/>
        <v>0</v>
      </c>
      <c r="O9">
        <v>0</v>
      </c>
      <c r="P9">
        <f t="shared" ref="P9" si="11">O9/1.2</f>
        <v>0</v>
      </c>
      <c r="Q9">
        <v>707</v>
      </c>
      <c r="R9" s="2">
        <v>13500000</v>
      </c>
      <c r="S9" s="2" t="s">
        <v>84</v>
      </c>
    </row>
    <row r="10" spans="1:19">
      <c r="A10" s="4">
        <v>9</v>
      </c>
      <c r="B10" s="4">
        <f t="shared" si="0"/>
        <v>1167.5</v>
      </c>
      <c r="C10" s="4">
        <f t="shared" si="1"/>
        <v>1401</v>
      </c>
      <c r="D10" s="4">
        <f t="shared" si="2"/>
        <v>1681.2</v>
      </c>
      <c r="E10" s="5">
        <f t="shared" si="3"/>
        <v>21500000</v>
      </c>
      <c r="F10" s="4">
        <f t="shared" si="4"/>
        <v>18415</v>
      </c>
      <c r="G10" s="4">
        <f t="shared" si="5"/>
        <v>15346</v>
      </c>
      <c r="H10" s="4">
        <f t="shared" si="6"/>
        <v>12788</v>
      </c>
      <c r="I10" s="4">
        <f t="shared" si="7"/>
        <v>0</v>
      </c>
      <c r="J10" s="4">
        <f t="shared" si="8"/>
        <v>0</v>
      </c>
      <c r="O10">
        <v>0</v>
      </c>
      <c r="P10">
        <v>1401</v>
      </c>
      <c r="Q10">
        <f t="shared" si="10"/>
        <v>1167.5</v>
      </c>
      <c r="R10" s="2">
        <v>21500000</v>
      </c>
      <c r="S10" s="2" t="s">
        <v>85</v>
      </c>
    </row>
    <row r="11" spans="1:19">
      <c r="A11" s="4">
        <v>10</v>
      </c>
      <c r="B11" s="4">
        <f t="shared" si="0"/>
        <v>807</v>
      </c>
      <c r="C11" s="4">
        <f t="shared" si="1"/>
        <v>968.4</v>
      </c>
      <c r="D11" s="4">
        <f t="shared" si="2"/>
        <v>1162.08</v>
      </c>
      <c r="E11" s="5">
        <f t="shared" si="3"/>
        <v>11600010</v>
      </c>
      <c r="F11" s="4">
        <f t="shared" si="4"/>
        <v>14374</v>
      </c>
      <c r="G11" s="4">
        <f t="shared" si="5"/>
        <v>11979</v>
      </c>
      <c r="H11" s="4">
        <f t="shared" si="6"/>
        <v>9982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v>807</v>
      </c>
      <c r="R11" s="2">
        <v>11600010</v>
      </c>
      <c r="S11" s="2" t="s">
        <v>86</v>
      </c>
    </row>
    <row r="12" spans="1:19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>
      <c r="A16" s="4">
        <v>15</v>
      </c>
      <c r="B16" s="4">
        <f t="shared" ref="B16" si="12">Q16</f>
        <v>0</v>
      </c>
      <c r="C16" s="4">
        <f t="shared" ref="C16" si="13">B16*1.2</f>
        <v>0</v>
      </c>
      <c r="D16" s="4">
        <f t="shared" ref="D16" si="14">C16*1.2</f>
        <v>0</v>
      </c>
      <c r="E16" s="5">
        <f t="shared" ref="E16" si="15">R16</f>
        <v>0</v>
      </c>
      <c r="F16" s="4" t="e">
        <f t="shared" ref="F16" si="16">ROUND((E16/B16),0)</f>
        <v>#DIV/0!</v>
      </c>
      <c r="G16" s="4" t="e">
        <f t="shared" ref="G16" si="17">ROUND((E16/C16),0)</f>
        <v>#DIV/0!</v>
      </c>
      <c r="H16" s="4" t="e">
        <f t="shared" ref="H16" si="18">ROUND((E16/D16),0)</f>
        <v>#DIV/0!</v>
      </c>
      <c r="I16" s="4">
        <f t="shared" ref="I16" si="19">T16</f>
        <v>0</v>
      </c>
      <c r="J16" s="4">
        <f t="shared" ref="J16" si="20">U16</f>
        <v>0</v>
      </c>
      <c r="O16">
        <v>0</v>
      </c>
      <c r="P16">
        <f t="shared" ref="P16" si="21">O16/1.2</f>
        <v>0</v>
      </c>
      <c r="Q16">
        <f t="shared" ref="Q16" si="22">P16/1.2</f>
        <v>0</v>
      </c>
      <c r="R16" s="2">
        <v>0</v>
      </c>
      <c r="S16" s="2"/>
    </row>
    <row r="17" spans="1:19">
      <c r="A17" s="4">
        <v>16</v>
      </c>
      <c r="B17" s="4">
        <f t="shared" ref="B17:B20" si="23">Q17</f>
        <v>0</v>
      </c>
      <c r="C17" s="4">
        <f t="shared" ref="C17:C20" si="24">B17*1.2</f>
        <v>0</v>
      </c>
      <c r="D17" s="4">
        <f t="shared" ref="D17:D20" si="25">C17*1.2</f>
        <v>0</v>
      </c>
      <c r="E17" s="5">
        <f t="shared" ref="E17:E20" si="26">R17</f>
        <v>0</v>
      </c>
      <c r="F17" s="4" t="e">
        <f t="shared" ref="F17:F20" si="27">ROUND((E17/B17),0)</f>
        <v>#DIV/0!</v>
      </c>
      <c r="G17" s="4" t="e">
        <f t="shared" ref="G17:G20" si="28">ROUND((E17/C17),0)</f>
        <v>#DIV/0!</v>
      </c>
      <c r="H17" s="4" t="e">
        <f t="shared" ref="H17:H20" si="29">ROUND((E17/D17),0)</f>
        <v>#DIV/0!</v>
      </c>
      <c r="I17" s="4">
        <f t="shared" ref="I17:J20" si="30">T17</f>
        <v>0</v>
      </c>
      <c r="J17" s="4">
        <f t="shared" si="30"/>
        <v>0</v>
      </c>
      <c r="O17">
        <v>0</v>
      </c>
      <c r="P17">
        <f t="shared" ref="P17:P18" si="31">O17/1.2</f>
        <v>0</v>
      </c>
      <c r="Q17">
        <f t="shared" ref="Q17:Q20" si="32">P17/1.2</f>
        <v>0</v>
      </c>
      <c r="R17" s="2">
        <v>0</v>
      </c>
      <c r="S17" s="2"/>
    </row>
    <row r="18" spans="1:19">
      <c r="A18" s="4">
        <v>17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4" t="e">
        <f t="shared" si="27"/>
        <v>#DIV/0!</v>
      </c>
      <c r="G18" s="4" t="e">
        <f t="shared" si="28"/>
        <v>#DIV/0!</v>
      </c>
      <c r="H18" s="4" t="e">
        <f t="shared" si="29"/>
        <v>#DIV/0!</v>
      </c>
      <c r="I18" s="4">
        <f t="shared" si="30"/>
        <v>0</v>
      </c>
      <c r="J18" s="4">
        <f t="shared" si="30"/>
        <v>0</v>
      </c>
      <c r="O18">
        <v>0</v>
      </c>
      <c r="P18">
        <f t="shared" si="31"/>
        <v>0</v>
      </c>
      <c r="Q18">
        <f t="shared" si="32"/>
        <v>0</v>
      </c>
      <c r="R18" s="2">
        <v>0</v>
      </c>
      <c r="S18" s="2"/>
    </row>
    <row r="19" spans="1:19">
      <c r="A19" s="4">
        <v>18</v>
      </c>
      <c r="B19" s="4">
        <f t="shared" si="23"/>
        <v>0</v>
      </c>
      <c r="C19" s="4">
        <f t="shared" si="24"/>
        <v>0</v>
      </c>
      <c r="D19" s="4">
        <f t="shared" si="25"/>
        <v>0</v>
      </c>
      <c r="E19" s="5">
        <f t="shared" si="26"/>
        <v>0</v>
      </c>
      <c r="F19" s="4" t="e">
        <f t="shared" si="27"/>
        <v>#DIV/0!</v>
      </c>
      <c r="G19" s="4" t="e">
        <f t="shared" si="28"/>
        <v>#DIV/0!</v>
      </c>
      <c r="H19" s="4" t="e">
        <f t="shared" si="29"/>
        <v>#DIV/0!</v>
      </c>
      <c r="I19" s="4">
        <f t="shared" si="30"/>
        <v>0</v>
      </c>
      <c r="J19" s="4">
        <f t="shared" si="30"/>
        <v>0</v>
      </c>
      <c r="O19">
        <v>0</v>
      </c>
      <c r="P19">
        <f>O19/1.2</f>
        <v>0</v>
      </c>
      <c r="Q19">
        <f t="shared" si="32"/>
        <v>0</v>
      </c>
      <c r="R19" s="2">
        <v>0</v>
      </c>
      <c r="S19" s="2"/>
    </row>
    <row r="20" spans="1:19">
      <c r="A20" s="4">
        <v>19</v>
      </c>
      <c r="B20" s="4">
        <f t="shared" si="23"/>
        <v>0</v>
      </c>
      <c r="C20" s="4">
        <f t="shared" si="24"/>
        <v>0</v>
      </c>
      <c r="D20" s="4">
        <f t="shared" si="25"/>
        <v>0</v>
      </c>
      <c r="E20" s="5">
        <f t="shared" si="26"/>
        <v>0</v>
      </c>
      <c r="F20" s="4" t="e">
        <f t="shared" si="27"/>
        <v>#DIV/0!</v>
      </c>
      <c r="G20" s="4" t="e">
        <f t="shared" si="28"/>
        <v>#DIV/0!</v>
      </c>
      <c r="H20" s="4" t="e">
        <f t="shared" si="29"/>
        <v>#DIV/0!</v>
      </c>
      <c r="I20" s="4">
        <f t="shared" si="30"/>
        <v>0</v>
      </c>
      <c r="J20" s="4">
        <f t="shared" si="30"/>
        <v>0</v>
      </c>
      <c r="O20">
        <v>0</v>
      </c>
      <c r="P20">
        <f>O20/1.2</f>
        <v>0</v>
      </c>
      <c r="Q20">
        <f t="shared" si="32"/>
        <v>0</v>
      </c>
      <c r="R20" s="2">
        <v>0</v>
      </c>
      <c r="S20" s="2"/>
    </row>
    <row r="21" spans="1:19" s="10" customFormat="1">
      <c r="F21" s="10" t="s">
        <v>80</v>
      </c>
    </row>
    <row r="22" spans="1:19" s="10" customFormat="1"/>
    <row r="23" spans="1:19" s="10" customFormat="1">
      <c r="C23" s="65" t="s">
        <v>76</v>
      </c>
      <c r="D23" s="65"/>
      <c r="F23" s="50" t="s">
        <v>72</v>
      </c>
      <c r="G23" s="50">
        <f>533+20+60</f>
        <v>613</v>
      </c>
      <c r="I23" s="62"/>
      <c r="J23" s="62"/>
    </row>
    <row r="24" spans="1:19" s="10" customFormat="1">
      <c r="C24" s="65" t="s">
        <v>1</v>
      </c>
      <c r="D24" s="65">
        <v>32000000</v>
      </c>
      <c r="F24" s="50" t="s">
        <v>73</v>
      </c>
      <c r="G24" s="50">
        <v>666</v>
      </c>
      <c r="H24" s="10">
        <f>G24/G23</f>
        <v>1.0864600326264273</v>
      </c>
      <c r="I24" s="62"/>
      <c r="J24" s="62"/>
    </row>
    <row r="25" spans="1:19" s="10" customFormat="1">
      <c r="F25" s="50" t="s">
        <v>74</v>
      </c>
      <c r="G25" s="50"/>
      <c r="I25" s="62"/>
      <c r="J25" s="62"/>
    </row>
    <row r="26" spans="1:19" s="10" customFormat="1">
      <c r="C26" s="66"/>
      <c r="D26" s="66"/>
      <c r="F26" s="66" t="s">
        <v>75</v>
      </c>
      <c r="G26" s="66">
        <f>G24*G25</f>
        <v>0</v>
      </c>
      <c r="H26" s="10">
        <f>G26/D24</f>
        <v>0</v>
      </c>
      <c r="I26" s="67"/>
      <c r="J26" s="67"/>
    </row>
    <row r="27" spans="1:19" s="10" customFormat="1">
      <c r="C27" s="66"/>
      <c r="D27" s="66"/>
      <c r="F27" s="66" t="s">
        <v>24</v>
      </c>
      <c r="G27" s="66">
        <f>G26*90%</f>
        <v>0</v>
      </c>
      <c r="I27" s="67"/>
      <c r="J27" s="67"/>
    </row>
    <row r="28" spans="1:19" s="10" customFormat="1">
      <c r="C28" s="66"/>
      <c r="D28" s="66"/>
      <c r="F28" s="66" t="s">
        <v>25</v>
      </c>
      <c r="G28" s="66">
        <f>G26*80%</f>
        <v>0</v>
      </c>
      <c r="I28" s="67"/>
      <c r="J28" s="67"/>
    </row>
    <row r="29" spans="1:19" s="10" customFormat="1">
      <c r="C29" s="66"/>
      <c r="D29" s="66"/>
      <c r="I29" s="62"/>
      <c r="J29" s="62"/>
    </row>
    <row r="30" spans="1:19" s="10" customFormat="1">
      <c r="C30" s="66"/>
      <c r="D30" s="66"/>
      <c r="I30" s="62"/>
      <c r="J30" s="62"/>
    </row>
    <row r="31" spans="1:19" s="10" customFormat="1"/>
    <row r="32" spans="1:19" s="10" customFormat="1"/>
    <row r="33" s="10" customFormat="1"/>
    <row r="34" s="10" customFormat="1"/>
    <row r="35" s="10" customFormat="1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workbookViewId="0"/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8:A19"/>
  <sheetViews>
    <sheetView topLeftCell="A7" workbookViewId="0"/>
  </sheetViews>
  <sheetFormatPr defaultRowHeight="15"/>
  <sheetData>
    <row r="18" ht="3.75" customHeight="1"/>
    <row r="19" hidden="1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2023-09-18T12:39:53Z</dcterms:modified>
</cp:coreProperties>
</file>