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SBI_RACPC Andheri (East)_Shrey Vasudeva\"/>
    </mc:Choice>
  </mc:AlternateContent>
  <xr:revisionPtr revIDLastSave="0" documentId="13_ncr:1_{1B0E4909-32E2-4976-B8F5-ECEE75BDE4B3}" xr6:coauthVersionLast="47" xr6:coauthVersionMax="47" xr10:uidLastSave="{00000000-0000-0000-0000-000000000000}"/>
  <bookViews>
    <workbookView xWindow="-120" yWindow="-120" windowWidth="29040" windowHeight="15720" tabRatio="932" activeTab="2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" i="25" l="1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8" i="4"/>
  <c r="Q8" i="4"/>
  <c r="P9" i="4"/>
  <c r="Q9" i="4" s="1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G31" i="4"/>
  <c r="G33" i="4" s="1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<sst xmlns="http://schemas.openxmlformats.org/spreadsheetml/2006/main" count="127" uniqueCount="85">
  <si>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</si>
  <si>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</si>
  <si>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</si>
  <si>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</si>
  <si>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</si>
  <si>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</si>
  <si>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</si>
  <si>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</si>
  <si>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</si>
  <si>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</si>
  <si>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</si>
  <si>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</si>
  <si>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</si>
  <si>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</si>
  <si>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</si>
  <si>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</si>
  <si>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</si>
  <si>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</si>
  <si>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</si>
  <si>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</si>
  <si>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</si>
  <si>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</si>
  <si>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</si>
  <si>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</si>
  <si>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</si>
  <si>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</si>
  <si>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</si>
  <si>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</si>
  <si>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</si>
  <si>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</si>
  <si>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</si>
  <si>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</si>
  <si>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</si>
  <si>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</si>
  <si>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</si>
  <si>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</si>
  <si>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</si>
  <si>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</si>
  <si>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</si>
  <si>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</si>
  <si>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</si>
  <si>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</si>
  <si>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</si>
  <si>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</si>
  <si>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</si>
  <si>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</si>
  <si>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</si>
  <si>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</si>
  <si>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</si>
  <si>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</si>
  <si>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</si>
  <si>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</si>
  <si>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</si>
  <si>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</si>
  <si>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</si>
  <si>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</si>
  <si>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</si>
  <si>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</si>
  <si>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</si>
  <si>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</si>
  <si>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</si>
  <si>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</si>
  <si>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</si>
  <si>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</si>
  <si>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</si>
  <si>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</si>
  <si>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</si>
  <si>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</si>
  <si>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</si>
  <si>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</si>
  <si>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</si>
  <si>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</si>
  <si>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</si>
  <si>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</si>
  <si>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</si>
  <si>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</si>
  <si>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</si>
  <si>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</si>
  <si>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</si>
  <si>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</si>
  <si>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</si>
  <si>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</si>
  <si>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</si>
  <si>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</si>
  <si>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OC-2017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</si>
</sst>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20</xdr:col>
      <xdr:colOff>411334</xdr:colOff>
      <xdr:row>48</xdr:row>
      <xdr:rowOff>86976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86E280-C84D-8F7C-1528-7885E73977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603334" cy="8964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135581</xdr:colOff>
      <xdr:row>46</xdr:row>
      <xdr:rowOff>153644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7FEFEE-808C-7CD8-6147-7EEBACD6A6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85181" cy="8916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221318</xdr:colOff>
      <xdr:row>47</xdr:row>
      <xdr:rowOff>86987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5CC7CF5-B41D-4B46-B8A1-FA4A41B07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70918" cy="904048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28</xdr:col>
      <xdr:colOff>307225</xdr:colOff>
      <xdr:row>49</xdr:row>
      <xdr:rowOff>96493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6F458E1-07F4-7B53-3C80-1CC7913F2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7376025" cy="890711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48</xdr:row>
      <xdr:rowOff>104775</xdr:rowOff>
    </xdr:from>
    <xdr:to>
      <xdr:col>23</xdr:col>
      <xdr:colOff>202010</xdr:colOff>
      <xdr:row>94</xdr:row>
      <xdr:rowOff>125051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A8AA3B-0E6A-2DE0-DEE0-278410A35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248775"/>
          <a:ext cx="14222810" cy="878327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24</xdr:col>
      <xdr:colOff>59200</xdr:colOff>
      <xdr:row>47</xdr:row>
      <xdr:rowOff>67934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A88AE3-2844-B028-2DE2-44BBB4E431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14689600" cy="902143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144852</xdr:colOff>
      <xdr:row>46</xdr:row>
      <xdr:rowOff>182223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39B8AF0-D690-2D11-2325-5CACA1E8B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65652" cy="894522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23</xdr:col>
      <xdr:colOff>259168</xdr:colOff>
      <xdr:row>94</xdr:row>
      <xdr:rowOff>115539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0CFB41-28E6-12BB-06CB-7A00BBA7D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144000"/>
          <a:ext cx="14279968" cy="88785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M8" sqref="M8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76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82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77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78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79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80</v>
      </c>
      <c r="C8" s="57">
        <f>C7*D13%</f>
        <v>301828.45399999997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81</v>
      </c>
      <c r="C9" s="62">
        <f>C6+C8</f>
        <v>331228.45399999997</v>
      </c>
      <c r="D9" s="63" t="s">
        <v>62</v>
      </c>
      <c r="E9" s="64">
        <f>C9/10.764</f>
        <v>30771.87421033073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2017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6</v>
      </c>
      <c r="D13" s="70">
        <f>D12-C13</f>
        <v>94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5" workbookViewId="0">
      <selection activeCell="A49" sqref="A4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9"/>
      <c r="L1" s="79"/>
      <c r="M1" s="79"/>
      <c r="N1" s="79"/>
      <c r="O1" s="79"/>
      <c r="P1" s="79"/>
      <c r="Q1" s="79"/>
      <c r="R1" s="79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abSelected="1" workbookViewId="0">
      <selection activeCell="C4" sqref="C4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36000</v>
      </c>
      <c r="D3" s="24" t="s">
        <v>75</v>
      </c>
      <c r="E3" s="6" t="s">
        <v>83</v>
      </c>
      <c r="F3" s="19"/>
    </row>
    <row r="4" spans="1:6" ht="30" x14ac:dyDescent="0.25">
      <c r="A4" s="23" t="s">
        <v>14</v>
      </c>
      <c r="B4" s="20"/>
      <c r="C4" s="21">
        <v>2700</v>
      </c>
      <c r="D4" s="24"/>
      <c r="F4" s="19"/>
    </row>
    <row r="5" spans="1:6" x14ac:dyDescent="0.25">
      <c r="A5" s="16" t="s">
        <v>15</v>
      </c>
      <c r="B5" s="20"/>
      <c r="C5" s="21">
        <f>C3-C4</f>
        <v>33300</v>
      </c>
      <c r="D5" s="24"/>
      <c r="F5" s="19"/>
    </row>
    <row r="6" spans="1:6" x14ac:dyDescent="0.25">
      <c r="A6" s="16" t="s">
        <v>16</v>
      </c>
      <c r="B6" s="20"/>
      <c r="C6" s="21">
        <f>C4</f>
        <v>2700</v>
      </c>
      <c r="D6" s="24"/>
      <c r="F6" s="19"/>
    </row>
    <row r="7" spans="1:6" x14ac:dyDescent="0.25">
      <c r="A7" s="16" t="s">
        <v>17</v>
      </c>
      <c r="B7" s="25"/>
      <c r="C7" s="26">
        <f>D7-D8</f>
        <v>6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54</v>
      </c>
      <c r="D8" s="26">
        <v>2017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9</v>
      </c>
      <c r="D10" s="26"/>
      <c r="F10" s="19"/>
    </row>
    <row r="11" spans="1:6" x14ac:dyDescent="0.25">
      <c r="A11" s="16"/>
      <c r="B11" s="27"/>
      <c r="C11" s="28">
        <f>C10%</f>
        <v>0.09</v>
      </c>
      <c r="D11" s="28"/>
      <c r="F11" s="19"/>
    </row>
    <row r="12" spans="1:6" x14ac:dyDescent="0.25">
      <c r="A12" s="16" t="s">
        <v>21</v>
      </c>
      <c r="B12" s="20"/>
      <c r="C12" s="21">
        <f>C6*C11</f>
        <v>243</v>
      </c>
      <c r="D12" s="24"/>
      <c r="F12" s="19"/>
    </row>
    <row r="13" spans="1:6" x14ac:dyDescent="0.25">
      <c r="A13" s="16" t="s">
        <v>22</v>
      </c>
      <c r="B13" s="20"/>
      <c r="C13" s="21">
        <f>C6-C12</f>
        <v>2457</v>
      </c>
      <c r="D13" s="24"/>
      <c r="F13" s="19"/>
    </row>
    <row r="14" spans="1:6" x14ac:dyDescent="0.25">
      <c r="A14" s="16" t="s">
        <v>15</v>
      </c>
      <c r="B14" s="20"/>
      <c r="C14" s="21">
        <f>C5</f>
        <v>33300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35757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ACA</v>
      </c>
      <c r="B18" s="7"/>
      <c r="C18" s="31">
        <v>645</v>
      </c>
      <c r="D18" s="26"/>
      <c r="F18" s="19"/>
    </row>
    <row r="19" spans="1:6" x14ac:dyDescent="0.25">
      <c r="A19" s="16" t="s">
        <v>73</v>
      </c>
      <c r="B19" s="6"/>
      <c r="C19" s="32">
        <f>C18*C16</f>
        <v>23063265</v>
      </c>
      <c r="D19" s="33"/>
      <c r="E19" s="70"/>
      <c r="F19" s="34"/>
    </row>
    <row r="20" spans="1:6" x14ac:dyDescent="0.25">
      <c r="A20" s="16" t="s">
        <v>24</v>
      </c>
      <c r="C20" s="35">
        <f>C19*90%</f>
        <v>20756938.5</v>
      </c>
      <c r="D20" s="32"/>
      <c r="F20" s="19"/>
    </row>
    <row r="21" spans="1:6" x14ac:dyDescent="0.25">
      <c r="A21" s="16" t="s">
        <v>25</v>
      </c>
      <c r="C21" s="35">
        <f>C19*80%</f>
        <v>18450612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1741500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48048.46875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workbookViewId="0">
      <selection activeCell="F25" sqref="F2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645</v>
      </c>
      <c r="C2" s="4">
        <f t="shared" ref="C2:C16" si="1">B2*1.2</f>
        <v>774</v>
      </c>
      <c r="D2" s="4">
        <f t="shared" ref="D2:D16" si="2">C2*1.2</f>
        <v>928.8</v>
      </c>
      <c r="E2" s="5">
        <f t="shared" ref="E2:E16" si="3">R2</f>
        <v>24000000</v>
      </c>
      <c r="F2" s="77">
        <f t="shared" ref="F2:F15" si="4">ROUND((E2/B2),0)</f>
        <v>37209</v>
      </c>
      <c r="G2" s="77">
        <f t="shared" ref="G2:G15" si="5">ROUND((E2/C2),0)</f>
        <v>31008</v>
      </c>
      <c r="H2" s="77">
        <f t="shared" ref="H2:H15" si="6">ROUND((E2/D2),0)</f>
        <v>25840</v>
      </c>
      <c r="I2" s="77">
        <f t="shared" ref="I2:I15" si="7">T2</f>
        <v>0</v>
      </c>
      <c r="J2" s="77">
        <f t="shared" ref="J2:J15" si="8">U2</f>
        <v>0</v>
      </c>
      <c r="K2" s="7"/>
      <c r="L2" s="7"/>
      <c r="M2" s="7"/>
      <c r="N2" s="7"/>
      <c r="O2" s="7">
        <v>0</v>
      </c>
      <c r="P2" s="7">
        <f t="shared" ref="P2:P10" si="9">O2/1.2</f>
        <v>0</v>
      </c>
      <c r="Q2" s="7">
        <v>645</v>
      </c>
      <c r="R2" s="78">
        <v>24000000</v>
      </c>
      <c r="S2" s="2"/>
    </row>
    <row r="3" spans="1:19" x14ac:dyDescent="0.25">
      <c r="A3" s="4">
        <v>2</v>
      </c>
      <c r="B3" s="4">
        <f t="shared" si="0"/>
        <v>555</v>
      </c>
      <c r="C3" s="4">
        <f t="shared" si="1"/>
        <v>666</v>
      </c>
      <c r="D3" s="4">
        <f t="shared" si="2"/>
        <v>799.19999999999993</v>
      </c>
      <c r="E3" s="5">
        <f t="shared" si="3"/>
        <v>16200000</v>
      </c>
      <c r="F3" s="4">
        <f t="shared" si="4"/>
        <v>29189</v>
      </c>
      <c r="G3" s="4">
        <f t="shared" si="5"/>
        <v>24324</v>
      </c>
      <c r="H3" s="4">
        <f t="shared" si="6"/>
        <v>20270</v>
      </c>
      <c r="I3" s="4">
        <f t="shared" si="7"/>
        <v>0</v>
      </c>
      <c r="J3" s="4">
        <f t="shared" si="8"/>
        <v>0</v>
      </c>
      <c r="O3">
        <v>0</v>
      </c>
      <c r="P3">
        <f t="shared" si="9"/>
        <v>0</v>
      </c>
      <c r="Q3">
        <v>555</v>
      </c>
      <c r="R3" s="2">
        <v>16200000</v>
      </c>
      <c r="S3" s="2"/>
    </row>
    <row r="4" spans="1:19" x14ac:dyDescent="0.25">
      <c r="A4" s="4">
        <v>3</v>
      </c>
      <c r="B4" s="4">
        <f t="shared" si="0"/>
        <v>925</v>
      </c>
      <c r="C4" s="4">
        <f t="shared" si="1"/>
        <v>1110</v>
      </c>
      <c r="D4" s="4">
        <f t="shared" si="2"/>
        <v>1332</v>
      </c>
      <c r="E4" s="5">
        <f t="shared" si="3"/>
        <v>28500000</v>
      </c>
      <c r="F4" s="4">
        <f t="shared" si="4"/>
        <v>30811</v>
      </c>
      <c r="G4" s="4">
        <f t="shared" si="5"/>
        <v>25676</v>
      </c>
      <c r="H4" s="4">
        <f t="shared" si="6"/>
        <v>21396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925</v>
      </c>
      <c r="R4" s="2">
        <v>28500000</v>
      </c>
      <c r="S4" s="2"/>
    </row>
    <row r="5" spans="1:19" x14ac:dyDescent="0.25">
      <c r="A5" s="4">
        <v>4</v>
      </c>
      <c r="B5" s="4">
        <f t="shared" si="0"/>
        <v>645</v>
      </c>
      <c r="C5" s="4">
        <f t="shared" si="1"/>
        <v>774</v>
      </c>
      <c r="D5" s="4">
        <f t="shared" si="2"/>
        <v>928.8</v>
      </c>
      <c r="E5" s="5">
        <f t="shared" si="3"/>
        <v>23000000</v>
      </c>
      <c r="F5" s="77">
        <f t="shared" si="4"/>
        <v>35659</v>
      </c>
      <c r="G5" s="77">
        <f t="shared" si="5"/>
        <v>29716</v>
      </c>
      <c r="H5" s="77">
        <f t="shared" si="6"/>
        <v>24763</v>
      </c>
      <c r="I5" s="77">
        <f t="shared" si="7"/>
        <v>0</v>
      </c>
      <c r="J5" s="77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645</v>
      </c>
      <c r="R5" s="78">
        <v>23000000</v>
      </c>
      <c r="S5" s="2"/>
    </row>
    <row r="6" spans="1:19" x14ac:dyDescent="0.25">
      <c r="A6" s="4">
        <v>5</v>
      </c>
      <c r="B6" s="4">
        <f t="shared" si="0"/>
        <v>645</v>
      </c>
      <c r="C6" s="4">
        <f t="shared" si="1"/>
        <v>774</v>
      </c>
      <c r="D6" s="4">
        <f t="shared" si="2"/>
        <v>928.8</v>
      </c>
      <c r="E6" s="5">
        <f t="shared" si="3"/>
        <v>23000000</v>
      </c>
      <c r="F6" s="77">
        <f t="shared" si="4"/>
        <v>35659</v>
      </c>
      <c r="G6" s="77">
        <f t="shared" si="5"/>
        <v>29716</v>
      </c>
      <c r="H6" s="77">
        <f t="shared" si="6"/>
        <v>24763</v>
      </c>
      <c r="I6" s="77">
        <f t="shared" si="7"/>
        <v>0</v>
      </c>
      <c r="J6" s="77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645</v>
      </c>
      <c r="R6" s="78">
        <v>23000000</v>
      </c>
      <c r="S6" s="2"/>
    </row>
    <row r="7" spans="1:19" x14ac:dyDescent="0.25">
      <c r="A7" s="4">
        <v>6</v>
      </c>
      <c r="B7" s="4">
        <f t="shared" si="0"/>
        <v>650</v>
      </c>
      <c r="C7" s="4">
        <f t="shared" si="1"/>
        <v>780</v>
      </c>
      <c r="D7" s="4">
        <f t="shared" si="2"/>
        <v>936</v>
      </c>
      <c r="E7" s="5">
        <f t="shared" si="3"/>
        <v>30000000</v>
      </c>
      <c r="F7" s="4">
        <f t="shared" si="4"/>
        <v>46154</v>
      </c>
      <c r="G7" s="4">
        <f t="shared" si="5"/>
        <v>38462</v>
      </c>
      <c r="H7" s="4">
        <f t="shared" si="6"/>
        <v>32051</v>
      </c>
      <c r="I7" s="4">
        <f t="shared" si="7"/>
        <v>0</v>
      </c>
      <c r="J7" s="4">
        <f t="shared" si="8"/>
        <v>0</v>
      </c>
      <c r="O7">
        <v>0</v>
      </c>
      <c r="P7">
        <f t="shared" si="9"/>
        <v>0</v>
      </c>
      <c r="Q7">
        <v>650</v>
      </c>
      <c r="R7" s="2">
        <v>30000000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9"/>
        <v>0</v>
      </c>
      <c r="Q8">
        <f t="shared" ref="Q8:Q10" si="10">P8/1.2</f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9"/>
        <v>0</v>
      </c>
      <c r="Q9">
        <f t="shared" si="10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73" t="s">
        <v>84</v>
      </c>
    </row>
    <row r="25" spans="1:19" s="10" customFormat="1" x14ac:dyDescent="0.25">
      <c r="F25" s="74"/>
    </row>
    <row r="26" spans="1:19" s="10" customFormat="1" x14ac:dyDescent="0.25">
      <c r="F26" s="74"/>
    </row>
    <row r="27" spans="1:19" s="10" customFormat="1" x14ac:dyDescent="0.25">
      <c r="F27" s="74"/>
    </row>
    <row r="28" spans="1:19" s="10" customFormat="1" x14ac:dyDescent="0.25">
      <c r="C28" s="72" t="s">
        <v>74</v>
      </c>
      <c r="D28" s="72"/>
      <c r="F28" s="57" t="s">
        <v>83</v>
      </c>
      <c r="G28" s="57">
        <v>645</v>
      </c>
    </row>
    <row r="29" spans="1:19" s="10" customFormat="1" x14ac:dyDescent="0.25">
      <c r="C29" s="72" t="s">
        <v>1</v>
      </c>
      <c r="D29" s="72"/>
      <c r="F29" s="57" t="s">
        <v>71</v>
      </c>
      <c r="G29" s="57">
        <v>774</v>
      </c>
      <c r="H29" s="10">
        <f>G29/G28</f>
        <v>1.2</v>
      </c>
    </row>
    <row r="30" spans="1:19" s="10" customFormat="1" x14ac:dyDescent="0.25">
      <c r="F30" s="57" t="s">
        <v>72</v>
      </c>
      <c r="G30" s="57"/>
    </row>
    <row r="31" spans="1:19" s="10" customFormat="1" x14ac:dyDescent="0.25">
      <c r="C31" s="75"/>
      <c r="D31" s="75"/>
      <c r="F31" s="75" t="s">
        <v>73</v>
      </c>
      <c r="G31" s="75">
        <f>G29*G30</f>
        <v>0</v>
      </c>
      <c r="H31" s="10" t="e">
        <f>G31/D29</f>
        <v>#DIV/0!</v>
      </c>
    </row>
    <row r="32" spans="1:19" s="10" customFormat="1" x14ac:dyDescent="0.25">
      <c r="C32" s="75"/>
      <c r="D32" s="75"/>
      <c r="F32" s="75" t="s">
        <v>24</v>
      </c>
      <c r="G32" s="75">
        <f>G31*90%</f>
        <v>0</v>
      </c>
    </row>
    <row r="33" spans="3:7" s="10" customFormat="1" x14ac:dyDescent="0.25">
      <c r="C33" s="75"/>
      <c r="D33" s="75"/>
      <c r="F33" s="75" t="s">
        <v>25</v>
      </c>
      <c r="G33" s="75">
        <f>G31*80%</f>
        <v>0</v>
      </c>
    </row>
    <row r="34" spans="3:7" s="10" customFormat="1" x14ac:dyDescent="0.25">
      <c r="C34" s="75"/>
      <c r="D34" s="75"/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>
      <selection activeCell="Z28" sqref="Z28"/>
    </sheetView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0" zoomScaleNormal="100" workbookViewId="0">
      <selection activeCell="Z48" sqref="Z48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2023-09-27T06:04:15Z</dcterms:modified>
</cp:coreProperties>
</file>