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September-2023\Union Bank\A.B. Road Khajrana Branch\OYESTAR GREEN FIELD 5-PLOT\Ashwini_Agrawal_Open_Plot_No._43\"/>
    </mc:Choice>
  </mc:AlternateContent>
  <bookViews>
    <workbookView xWindow="0" yWindow="0" windowWidth="21600" windowHeight="9645"/>
  </bookViews>
  <sheets>
    <sheet name="Calculation" sheetId="10" r:id="rId1"/>
    <sheet name="Sheet2" sheetId="13" r:id="rId2"/>
    <sheet name="Sheet1" sheetId="12" r:id="rId3"/>
  </sheets>
  <calcPr calcId="162913"/>
</workbook>
</file>

<file path=xl/calcChain.xml><?xml version="1.0" encoding="utf-8"?>
<calcChain xmlns="http://schemas.openxmlformats.org/spreadsheetml/2006/main"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O30" i="10"/>
  <c r="H30" i="10"/>
  <c r="J30" i="10" s="1"/>
  <c r="K30" i="10" s="1"/>
  <c r="L30" i="10" s="1"/>
  <c r="N30" i="10" s="1"/>
  <c r="O29" i="10"/>
  <c r="H29" i="10"/>
  <c r="J29" i="10" s="1"/>
  <c r="K29" i="10" s="1"/>
  <c r="L29" i="10" s="1"/>
  <c r="N29" i="10" s="1"/>
  <c r="O28" i="10"/>
  <c r="H28" i="10"/>
  <c r="J28" i="10" s="1"/>
  <c r="K28" i="10" s="1"/>
  <c r="L28" i="10" s="1"/>
  <c r="N28" i="10" s="1"/>
  <c r="O27" i="10"/>
  <c r="H27" i="10"/>
  <c r="J27" i="10" s="1"/>
  <c r="K27" i="10" s="1"/>
  <c r="L27" i="10" s="1"/>
  <c r="N27" i="10" s="1"/>
  <c r="M27" i="10" s="1"/>
  <c r="O26" i="10"/>
  <c r="J26" i="10"/>
  <c r="K26" i="10" s="1"/>
  <c r="L26" i="10" s="1"/>
  <c r="N26" i="10" s="1"/>
  <c r="M26" i="10" s="1"/>
  <c r="H26" i="10"/>
  <c r="I26" i="10" s="1"/>
  <c r="O25" i="10"/>
  <c r="J25" i="10"/>
  <c r="K25" i="10" s="1"/>
  <c r="L25" i="10" s="1"/>
  <c r="N25" i="10" s="1"/>
  <c r="M25" i="10" s="1"/>
  <c r="H25" i="10"/>
  <c r="I25" i="10" s="1"/>
  <c r="O24" i="10"/>
  <c r="J24" i="10"/>
  <c r="K24" i="10" s="1"/>
  <c r="L24" i="10" s="1"/>
  <c r="N24" i="10" s="1"/>
  <c r="M24" i="10" s="1"/>
  <c r="H24" i="10"/>
  <c r="I24" i="10" s="1"/>
  <c r="O23" i="10"/>
  <c r="J23" i="10"/>
  <c r="K23" i="10" s="1"/>
  <c r="L23" i="10" s="1"/>
  <c r="N23" i="10" s="1"/>
  <c r="M23" i="10" s="1"/>
  <c r="H23" i="10"/>
  <c r="I23" i="10" s="1"/>
  <c r="O22" i="10"/>
  <c r="J22" i="10"/>
  <c r="K22" i="10" s="1"/>
  <c r="L22" i="10" s="1"/>
  <c r="N22" i="10" s="1"/>
  <c r="M22" i="10" s="1"/>
  <c r="H22" i="10"/>
  <c r="I22" i="10" s="1"/>
  <c r="O21" i="10"/>
  <c r="J21" i="10"/>
  <c r="K21" i="10" s="1"/>
  <c r="L21" i="10" s="1"/>
  <c r="N21" i="10" s="1"/>
  <c r="M21" i="10" s="1"/>
  <c r="H21" i="10"/>
  <c r="I21" i="10" s="1"/>
  <c r="O20" i="10"/>
  <c r="J20" i="10"/>
  <c r="K20" i="10" s="1"/>
  <c r="L20" i="10" s="1"/>
  <c r="N20" i="10" s="1"/>
  <c r="M20" i="10" s="1"/>
  <c r="H20" i="10"/>
  <c r="I20" i="10" s="1"/>
  <c r="O19" i="10"/>
  <c r="J19" i="10"/>
  <c r="K19" i="10" s="1"/>
  <c r="L19" i="10" s="1"/>
  <c r="N19" i="10" s="1"/>
  <c r="M19" i="10" s="1"/>
  <c r="H19" i="10"/>
  <c r="I19" i="10" s="1"/>
  <c r="O18" i="10"/>
  <c r="J18" i="10"/>
  <c r="K18" i="10" s="1"/>
  <c r="L18" i="10" s="1"/>
  <c r="N18" i="10" s="1"/>
  <c r="M18" i="10" s="1"/>
  <c r="H18" i="10"/>
  <c r="I18" i="10" s="1"/>
  <c r="O17" i="10"/>
  <c r="J17" i="10"/>
  <c r="K17" i="10" s="1"/>
  <c r="L17" i="10" s="1"/>
  <c r="N17" i="10" s="1"/>
  <c r="M17" i="10" s="1"/>
  <c r="H17" i="10"/>
  <c r="I17" i="10" s="1"/>
  <c r="O16" i="10"/>
  <c r="J16" i="10"/>
  <c r="K16" i="10" s="1"/>
  <c r="L16" i="10" s="1"/>
  <c r="N16" i="10" s="1"/>
  <c r="M16" i="10" s="1"/>
  <c r="H16" i="10"/>
  <c r="I16" i="10" s="1"/>
  <c r="O15" i="10"/>
  <c r="J15" i="10"/>
  <c r="K15" i="10" s="1"/>
  <c r="L15" i="10" s="1"/>
  <c r="N15" i="10" s="1"/>
  <c r="M15" i="10" s="1"/>
  <c r="H15" i="10"/>
  <c r="I15" i="10" s="1"/>
  <c r="O14" i="10"/>
  <c r="J14" i="10"/>
  <c r="K14" i="10" s="1"/>
  <c r="L14" i="10" s="1"/>
  <c r="N14" i="10" s="1"/>
  <c r="M14" i="10" s="1"/>
  <c r="H14" i="10"/>
  <c r="I14" i="10" s="1"/>
  <c r="O13" i="10"/>
  <c r="J13" i="10"/>
  <c r="K13" i="10" s="1"/>
  <c r="L13" i="10" s="1"/>
  <c r="N13" i="10" s="1"/>
  <c r="M13" i="10" s="1"/>
  <c r="H13" i="10"/>
  <c r="I13" i="10" s="1"/>
  <c r="O12" i="10"/>
  <c r="J12" i="10"/>
  <c r="K12" i="10" s="1"/>
  <c r="L12" i="10" s="1"/>
  <c r="N12" i="10" s="1"/>
  <c r="M12" i="10" s="1"/>
  <c r="H12" i="10"/>
  <c r="I12" i="10" s="1"/>
  <c r="O11" i="10"/>
  <c r="J11" i="10"/>
  <c r="K11" i="10" s="1"/>
  <c r="L11" i="10" s="1"/>
  <c r="N11" i="10" s="1"/>
  <c r="M11" i="10" s="1"/>
  <c r="H11" i="10"/>
  <c r="I11" i="10" s="1"/>
  <c r="O10" i="10"/>
  <c r="J10" i="10"/>
  <c r="K10" i="10" s="1"/>
  <c r="L10" i="10" s="1"/>
  <c r="N10" i="10" s="1"/>
  <c r="M10" i="10" s="1"/>
  <c r="H10" i="10"/>
  <c r="I10" i="10" s="1"/>
  <c r="O9" i="10"/>
  <c r="J9" i="10"/>
  <c r="K9" i="10" s="1"/>
  <c r="L9" i="10" s="1"/>
  <c r="N9" i="10" s="1"/>
  <c r="M9" i="10" s="1"/>
  <c r="H9" i="10"/>
  <c r="I9" i="10" s="1"/>
  <c r="O8" i="10"/>
  <c r="J8" i="10"/>
  <c r="K8" i="10" s="1"/>
  <c r="L8" i="10" s="1"/>
  <c r="N8" i="10" s="1"/>
  <c r="H8" i="10"/>
  <c r="I8" i="10" s="1"/>
  <c r="N4" i="10"/>
  <c r="K2" i="10" s="1"/>
  <c r="C4" i="10"/>
  <c r="C47" i="10" s="1"/>
  <c r="X3" i="10"/>
  <c r="Y3" i="10" s="1"/>
  <c r="J2" i="10"/>
  <c r="I27" i="10" l="1"/>
  <c r="I28" i="10"/>
  <c r="M30" i="10"/>
  <c r="M31" i="10"/>
  <c r="L2" i="10"/>
  <c r="I31" i="10"/>
  <c r="O34" i="10"/>
  <c r="C54" i="10" s="1"/>
  <c r="M29" i="10"/>
  <c r="I30" i="10"/>
  <c r="M33" i="10"/>
  <c r="M28" i="10"/>
  <c r="I29" i="10"/>
  <c r="M32" i="10"/>
  <c r="I33" i="10"/>
  <c r="N34" i="10"/>
  <c r="M8" i="10"/>
  <c r="M34" i="10" l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<sst xmlns="http://schemas.openxmlformats.org/spreadsheetml/2006/main" count="52" uniqueCount="40">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</sst>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3" fillId="0" borderId="0" xfId="1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401698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A10" zoomScale="85" zoomScaleNormal="85" workbookViewId="0">
      <selection activeCell="L4" sqref="L4"/>
    </sheetView>
  </sheetViews>
  <sheetFormatPr defaultRowHeight="15"/>
  <cols>
    <col min="1" max="1" width="8.85546875" customWidth="1"/>
    <col min="2" max="2" width="20.28515625" customWidth="1"/>
    <col min="3" max="3" width="13.7109375" customWidth="1"/>
    <col min="12" max="12" width="11.140625" bestFit="1" customWidth="1"/>
    <col min="15" max="15" width="13.85546875" customWidth="1"/>
    <col min="16" max="16" width="14.5703125" customWidth="1"/>
  </cols>
  <sheetData>
    <row r="1" spans="1:30" ht="16.5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>
      <c r="A2" s="39"/>
      <c r="B2" s="23" t="s">
        <v>11</v>
      </c>
      <c r="C2" s="66">
        <v>1464</v>
      </c>
      <c r="D2" s="1"/>
      <c r="E2" s="4"/>
      <c r="F2" s="4"/>
      <c r="G2" s="25"/>
      <c r="H2" s="1"/>
      <c r="I2" s="1"/>
      <c r="J2" s="53">
        <f>C2</f>
        <v>1464</v>
      </c>
      <c r="K2" s="53">
        <f>N4</f>
        <v>734</v>
      </c>
      <c r="L2" s="54">
        <f>J2*K2</f>
        <v>1074576</v>
      </c>
      <c r="M2" s="7"/>
      <c r="N2" s="7"/>
      <c r="O2" s="62" t="s">
        <v>37</v>
      </c>
      <c r="P2" s="63">
        <f>C51</f>
        <v>3952800</v>
      </c>
      <c r="Q2" s="64"/>
      <c r="R2" s="7" t="s">
        <v>35</v>
      </c>
      <c r="S2" s="20">
        <f>P2*0.025/12</f>
        <v>8235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>
      <c r="A3" s="39"/>
      <c r="B3" s="24" t="s">
        <v>6</v>
      </c>
      <c r="C3" s="51">
        <v>2700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3557520</v>
      </c>
      <c r="Q3" s="64"/>
      <c r="R3" s="7"/>
      <c r="S3" s="20">
        <f>P3*0.04/12</f>
        <v>11858.400000000001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>
      <c r="A4" s="39"/>
      <c r="B4" s="31" t="s">
        <v>18</v>
      </c>
      <c r="C4" s="52">
        <f>ROUND((C2*C3),0)</f>
        <v>3952800</v>
      </c>
      <c r="D4" s="1"/>
      <c r="E4" s="1"/>
      <c r="F4" s="22"/>
      <c r="G4" s="22"/>
      <c r="H4" s="7"/>
      <c r="I4" s="7"/>
      <c r="J4" s="53"/>
      <c r="K4" s="54"/>
      <c r="L4" s="67">
        <f>SUM(L2:L3)</f>
        <v>1074576</v>
      </c>
      <c r="M4" s="7">
        <v>7900</v>
      </c>
      <c r="N4" s="7">
        <f>MROUND(M4/10.764,1)</f>
        <v>734</v>
      </c>
      <c r="O4" s="62" t="s">
        <v>37</v>
      </c>
      <c r="P4" s="63">
        <f>C51</f>
        <v>3952800</v>
      </c>
      <c r="Q4" s="64"/>
      <c r="R4" s="7"/>
      <c r="S4" s="20">
        <f>P4*0.033/12</f>
        <v>10870.2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>
      <c r="A36" s="39"/>
      <c r="B36" s="68" t="s">
        <v>20</v>
      </c>
      <c r="C36" s="68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39"/>
      <c r="B41" s="69" t="s">
        <v>15</v>
      </c>
      <c r="C41" s="70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39"/>
      <c r="B42" s="23" t="s">
        <v>11</v>
      </c>
      <c r="C42" s="60">
        <v>0</v>
      </c>
      <c r="D42" s="1"/>
      <c r="E42" s="28"/>
      <c r="F42" s="28"/>
      <c r="G42" s="29"/>
      <c r="H42" s="14"/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39"/>
      <c r="B43" s="24" t="s">
        <v>6</v>
      </c>
      <c r="C43" s="51">
        <v>0</v>
      </c>
      <c r="D43" s="16"/>
      <c r="E43" s="22"/>
      <c r="F43" s="22"/>
      <c r="G43" s="16"/>
      <c r="H43" s="14"/>
      <c r="I43" s="14"/>
      <c r="J43" s="1"/>
      <c r="K43" s="7"/>
      <c r="L43" s="21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/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>
      <c r="A47" s="39"/>
      <c r="B47" s="2" t="s">
        <v>13</v>
      </c>
      <c r="C47" s="52">
        <f>C4</f>
        <v>3952800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3" t="s">
        <v>8</v>
      </c>
      <c r="C51" s="61">
        <f>C47+C48+C49+C50</f>
        <v>3952800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3" t="s">
        <v>9</v>
      </c>
      <c r="C52" s="61">
        <f>MROUND(C51*90%,1)</f>
        <v>3557520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3" t="s">
        <v>10</v>
      </c>
      <c r="C53" s="61">
        <f>MROUND(C51*80%,1)</f>
        <v>3162240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2023-09-13T11:33:07Z</dcterms:modified>
</cp:coreProperties>
</file>