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6F1F3550-2349-4ECC-808C-6EC3FE50EF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ame" sheetId="8" r:id="rId5"/>
    <sheet name="Sheet6" sheetId="9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21" i="1"/>
  <c r="H12" i="1"/>
  <c r="F13" i="1"/>
  <c r="F12" i="1"/>
  <c r="H6" i="1"/>
  <c r="B10" i="1"/>
  <c r="G38" i="1"/>
  <c r="H38" i="1" s="1"/>
  <c r="D38" i="1"/>
  <c r="I35" i="1"/>
  <c r="J35" i="1" s="1"/>
  <c r="G37" i="1"/>
  <c r="J4" i="1" l="1"/>
  <c r="H29" i="1" l="1"/>
  <c r="J5" i="1" l="1"/>
  <c r="H28" i="1"/>
  <c r="H27" i="1"/>
  <c r="B8" i="1" l="1"/>
  <c r="G27" i="1" l="1"/>
  <c r="G28" i="1" l="1"/>
  <c r="G29" i="1"/>
  <c r="G30" i="1"/>
  <c r="H30" i="1"/>
  <c r="G31" i="1"/>
  <c r="H31" i="1"/>
  <c r="G32" i="1"/>
  <c r="H32" i="1"/>
  <c r="G33" i="1"/>
  <c r="H33" i="1"/>
  <c r="G35" i="1"/>
  <c r="G36" i="1"/>
  <c r="H37" i="1"/>
  <c r="H36" i="1" l="1"/>
  <c r="H35" i="1"/>
  <c r="D36" i="1" l="1"/>
  <c r="I32" i="1" l="1"/>
  <c r="I31" i="1"/>
  <c r="I33" i="1"/>
  <c r="D37" i="1" l="1"/>
  <c r="I27" i="1"/>
  <c r="D35" i="1" l="1"/>
  <c r="I28" i="1"/>
  <c r="I29" i="1"/>
  <c r="I30" i="1"/>
  <c r="H3" i="1" l="1"/>
  <c r="B5" i="1" l="1"/>
  <c r="B11" i="1" l="1"/>
  <c r="B6" i="1"/>
  <c r="B14" i="1"/>
  <c r="B12" i="1" l="1"/>
  <c r="B13" i="1" s="1"/>
  <c r="B15" i="1" s="1"/>
  <c r="B17" i="1" s="1"/>
  <c r="B19" i="1" l="1"/>
  <c r="B18" i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<sst xmlns="http://schemas.openxmlformats.org/spreadsheetml/2006/main" count="31" uniqueCount="29">
  <si>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</si>
  <si>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</si>
  <si>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</si>
  <si>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</si>
  <si>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</si>
  <si>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</si>
  <si>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</si>
  <si>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</si>
  <si>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</si>
  <si>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</si>
  <si>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</si>
  <si>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</si>
  <si>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</si>
  <si>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</si>
  <si>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</si>
  <si>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</si>
  <si>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</si>
  <si>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</si>
  <si>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</si>
  <si>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</si>
  <si>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</si>
  <si>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</si>
  <si>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</si>
  <si>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Agreement Carpet</t>
  </si>
  <si>
    <t>Measurement</t>
  </si>
  <si>
    <t>Built up area</t>
  </si>
  <si>
    <t>Area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</si>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</sst>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6" xfId="0" applyNumberFormat="1" applyBorder="1"/>
    <xf numFmtId="43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5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43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43" fontId="11" fillId="0" borderId="1" xfId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43" fontId="13" fillId="0" borderId="1" xfId="1" applyFont="1" applyFill="1" applyBorder="1"/>
    <xf numFmtId="10" fontId="13" fillId="0" borderId="1" xfId="0" applyNumberFormat="1" applyFont="1" applyBorder="1"/>
    <xf numFmtId="164" fontId="11" fillId="0" borderId="1" xfId="1" applyNumberFormat="1" applyFont="1" applyBorder="1"/>
    <xf numFmtId="0" fontId="13" fillId="2" borderId="1" xfId="0" applyFont="1" applyFill="1" applyBorder="1"/>
    <xf numFmtId="43" fontId="13" fillId="2" borderId="1" xfId="0" applyNumberFormat="1" applyFont="1" applyFill="1" applyBorder="1"/>
    <xf numFmtId="43" fontId="14" fillId="0" borderId="9" xfId="0" applyNumberFormat="1" applyFon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14" fillId="2" borderId="1" xfId="0" applyFont="1" applyFill="1" applyBorder="1"/>
    <xf numFmtId="43" fontId="12" fillId="2" borderId="1" xfId="0" applyNumberFormat="1" applyFont="1" applyFill="1" applyBorder="1"/>
    <xf numFmtId="0" fontId="12" fillId="2" borderId="1" xfId="0" applyFont="1" applyFill="1" applyBorder="1"/>
    <xf numFmtId="0" fontId="0" fillId="3" borderId="0" xfId="0" applyFill="1"/>
    <xf numFmtId="0" fontId="12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43" fontId="13" fillId="0" borderId="0" xfId="1" applyFont="1" applyFill="1" applyBorder="1"/>
    <xf numFmtId="43" fontId="11" fillId="0" borderId="0" xfId="0" applyNumberFormat="1" applyFont="1"/>
    <xf numFmtId="43" fontId="12" fillId="0" borderId="0" xfId="1" applyFont="1" applyFill="1" applyBorder="1" applyAlignment="1">
      <alignment wrapText="1"/>
    </xf>
    <xf numFmtId="43" fontId="12" fillId="0" borderId="0" xfId="1" applyFont="1" applyFill="1" applyBorder="1"/>
    <xf numFmtId="0" fontId="13" fillId="0" borderId="0" xfId="0" applyFont="1"/>
    <xf numFmtId="10" fontId="13" fillId="0" borderId="0" xfId="0" applyNumberFormat="1" applyFont="1"/>
    <xf numFmtId="10" fontId="11" fillId="0" borderId="0" xfId="1" applyNumberFormat="1" applyFont="1" applyBorder="1"/>
    <xf numFmtId="2" fontId="0" fillId="0" borderId="0" xfId="1" applyNumberFormat="1" applyFont="1" applyBorder="1"/>
    <xf numFmtId="43" fontId="0" fillId="0" borderId="0" xfId="1" applyFont="1" applyBorder="1"/>
    <xf numFmtId="43" fontId="11" fillId="0" borderId="0" xfId="1" applyFont="1" applyBorder="1"/>
    <xf numFmtId="43" fontId="13" fillId="0" borderId="0" xfId="0" applyNumberFormat="1" applyFont="1"/>
    <xf numFmtId="164" fontId="7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24</xdr:row>
      <xdr:rowOff>0</xdr:rowOff>
    </xdr:from>
    <xdr:to>
      <xdr:col>30</xdr:col>
      <xdr:colOff>191207</xdr:colOff>
      <xdr:row>59</xdr:row>
      <xdr:rowOff>58089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5C74C0-5C46-4106-8977-C35D6E0BA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0" y="4572000"/>
          <a:ext cx="5068007" cy="6725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zoomScaleNormal="100" workbookViewId="0">
      <selection activeCell="E20" sqref="E20"/>
    </sheetView>
  </sheetViews>
  <sheetFormatPr defaultRowHeight="15" x14ac:dyDescent="0.25"/>
  <cols>
    <col min="1" max="1" width="21.7109375" bestFit="1" customWidth="1"/>
    <col min="2" max="2" width="18.140625" style="18" bestFit="1" customWidth="1"/>
    <col min="3" max="3" width="15.5703125" style="18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37"/>
      <c r="C1" s="23"/>
      <c r="F1" s="1"/>
      <c r="G1" s="2"/>
      <c r="H1" s="2"/>
      <c r="I1" s="3"/>
      <c r="L1" s="1"/>
      <c r="M1" s="2"/>
      <c r="N1" s="2"/>
      <c r="O1" s="3"/>
    </row>
    <row r="2" spans="1:15" ht="16.5" x14ac:dyDescent="0.3">
      <c r="A2" s="30"/>
      <c r="B2" s="51"/>
      <c r="C2" s="53"/>
      <c r="D2" s="54"/>
      <c r="E2" s="18"/>
      <c r="F2" t="s">
        <v>13</v>
      </c>
      <c r="I2" s="5"/>
      <c r="L2" s="4"/>
      <c r="O2" s="5"/>
    </row>
    <row r="3" spans="1:15" ht="16.5" x14ac:dyDescent="0.3">
      <c r="A3" s="30" t="s">
        <v>0</v>
      </c>
      <c r="B3" s="38">
        <v>13000</v>
      </c>
      <c r="C3" s="55"/>
      <c r="D3" s="56"/>
      <c r="E3" s="14"/>
      <c r="F3">
        <v>2001</v>
      </c>
      <c r="G3" s="6">
        <v>2023</v>
      </c>
      <c r="H3" s="7">
        <f>G3-F3</f>
        <v>22</v>
      </c>
      <c r="I3" s="5"/>
      <c r="J3">
        <v>30250</v>
      </c>
      <c r="L3" s="4"/>
      <c r="M3" s="6"/>
      <c r="N3" s="7"/>
      <c r="O3" s="5"/>
    </row>
    <row r="4" spans="1:15" ht="33" x14ac:dyDescent="0.3">
      <c r="A4" s="32" t="s">
        <v>1</v>
      </c>
      <c r="B4" s="38">
        <v>2600</v>
      </c>
      <c r="C4" s="55"/>
      <c r="D4" s="56"/>
      <c r="E4" s="14"/>
      <c r="F4" s="52"/>
      <c r="G4" s="6"/>
      <c r="H4" s="7"/>
      <c r="I4" s="5"/>
      <c r="J4">
        <f>J3/100*105</f>
        <v>31762.5</v>
      </c>
      <c r="L4" s="8"/>
      <c r="M4" s="6"/>
      <c r="N4" s="7"/>
      <c r="O4" s="5"/>
    </row>
    <row r="5" spans="1:15" ht="16.5" x14ac:dyDescent="0.3">
      <c r="A5" s="30" t="s">
        <v>2</v>
      </c>
      <c r="B5" s="38">
        <f>B3-B4</f>
        <v>10400</v>
      </c>
      <c r="C5" s="57"/>
      <c r="F5" t="s">
        <v>23</v>
      </c>
      <c r="G5" s="31" t="s">
        <v>25</v>
      </c>
      <c r="H5" s="22"/>
      <c r="I5" s="5"/>
      <c r="J5">
        <f>J4/10.764</f>
        <v>2950.8082497212936</v>
      </c>
      <c r="L5" s="4"/>
      <c r="M5" s="6"/>
      <c r="N5" s="7"/>
      <c r="O5" s="5"/>
    </row>
    <row r="6" spans="1:15" ht="16.5" x14ac:dyDescent="0.3">
      <c r="A6" s="30" t="s">
        <v>3</v>
      </c>
      <c r="B6" s="38">
        <f>B4</f>
        <v>2600</v>
      </c>
      <c r="C6" s="58"/>
      <c r="E6" s="14"/>
      <c r="F6" s="14"/>
      <c r="G6" s="31">
        <v>590</v>
      </c>
      <c r="H6" s="22">
        <f>54.83*10.764</f>
        <v>590.19011999999998</v>
      </c>
      <c r="I6" s="43"/>
      <c r="J6" s="19"/>
      <c r="L6" s="4"/>
      <c r="M6" s="6"/>
      <c r="N6" s="7"/>
      <c r="O6" s="5"/>
    </row>
    <row r="7" spans="1:15" ht="16.5" x14ac:dyDescent="0.3">
      <c r="A7" s="30" t="s">
        <v>4</v>
      </c>
      <c r="B7" s="33">
        <v>22</v>
      </c>
      <c r="C7" s="59"/>
      <c r="F7" s="14"/>
      <c r="G7" s="31"/>
      <c r="H7" s="22"/>
      <c r="I7" s="43"/>
      <c r="J7" s="19"/>
      <c r="L7" s="4"/>
      <c r="M7" s="9"/>
      <c r="N7" s="10"/>
      <c r="O7" s="5"/>
    </row>
    <row r="8" spans="1:15" ht="16.5" x14ac:dyDescent="0.3">
      <c r="A8" s="30" t="s">
        <v>5</v>
      </c>
      <c r="B8" s="33">
        <f>B9-B7</f>
        <v>38</v>
      </c>
      <c r="C8" s="59"/>
      <c r="F8" s="14"/>
      <c r="G8" s="40"/>
      <c r="H8" s="45"/>
      <c r="I8" s="19"/>
      <c r="J8" s="19"/>
      <c r="L8" s="4"/>
      <c r="M8" s="9"/>
      <c r="N8" s="10"/>
      <c r="O8" s="5"/>
    </row>
    <row r="9" spans="1:15" ht="16.5" x14ac:dyDescent="0.3">
      <c r="A9" s="30" t="s">
        <v>6</v>
      </c>
      <c r="B9" s="33">
        <v>60</v>
      </c>
      <c r="C9" s="59"/>
      <c r="F9" s="26"/>
      <c r="G9" s="34"/>
      <c r="H9" s="44"/>
      <c r="I9" s="19"/>
      <c r="J9" s="19"/>
      <c r="K9" s="17"/>
      <c r="L9" s="17"/>
      <c r="M9" s="15"/>
      <c r="N9" s="10"/>
      <c r="O9" s="5"/>
    </row>
    <row r="10" spans="1:15" ht="33" x14ac:dyDescent="0.3">
      <c r="A10" s="32" t="s">
        <v>7</v>
      </c>
      <c r="B10" s="33">
        <f>90*B7/B9</f>
        <v>33</v>
      </c>
      <c r="C10" s="59"/>
      <c r="F10" s="14"/>
      <c r="G10" s="34"/>
      <c r="H10" s="44"/>
      <c r="I10" s="19"/>
      <c r="J10" s="19"/>
      <c r="K10" s="17"/>
      <c r="L10" s="17"/>
      <c r="M10" s="15"/>
      <c r="N10" s="10"/>
      <c r="O10" s="5"/>
    </row>
    <row r="11" spans="1:15" ht="16.5" x14ac:dyDescent="0.3">
      <c r="A11" s="30"/>
      <c r="B11" s="39">
        <f>B10%</f>
        <v>0.33</v>
      </c>
      <c r="C11" s="60"/>
      <c r="D11" s="61"/>
      <c r="E11" s="62"/>
      <c r="F11" s="14" t="s">
        <v>24</v>
      </c>
      <c r="G11" s="34"/>
      <c r="H11" s="46"/>
      <c r="I11" s="19"/>
      <c r="J11" s="19"/>
      <c r="K11" s="17"/>
      <c r="L11" s="17"/>
      <c r="M11" s="15"/>
      <c r="N11" s="11"/>
      <c r="O11" s="5"/>
    </row>
    <row r="12" spans="1:15" ht="16.5" x14ac:dyDescent="0.3">
      <c r="A12" s="30" t="s">
        <v>8</v>
      </c>
      <c r="B12" s="38">
        <f>B6*B11</f>
        <v>858</v>
      </c>
      <c r="C12" s="55"/>
      <c r="E12" s="63"/>
      <c r="F12" s="14">
        <f>167+63+8+19+22+6+11+12+18+101+70</f>
        <v>497</v>
      </c>
      <c r="G12" s="13">
        <v>15000</v>
      </c>
      <c r="H12" s="26">
        <f>G12*F12</f>
        <v>7455000</v>
      </c>
      <c r="I12" s="25"/>
      <c r="J12" s="19"/>
      <c r="K12" s="17"/>
      <c r="L12" s="17"/>
      <c r="M12" s="15"/>
      <c r="N12" s="7"/>
      <c r="O12" s="5"/>
    </row>
    <row r="13" spans="1:15" ht="16.5" x14ac:dyDescent="0.3">
      <c r="A13" s="30" t="s">
        <v>9</v>
      </c>
      <c r="B13" s="38">
        <f>B6-B12</f>
        <v>1742</v>
      </c>
      <c r="C13" s="55"/>
      <c r="D13" s="64"/>
      <c r="E13" s="63"/>
      <c r="F13" s="14">
        <f>F12*1.2</f>
        <v>596.4</v>
      </c>
      <c r="G13" s="26"/>
      <c r="H13" s="26"/>
      <c r="I13" s="19"/>
      <c r="J13" s="19"/>
      <c r="K13" s="17"/>
      <c r="L13" s="17"/>
      <c r="M13" s="15"/>
      <c r="N13" s="7"/>
      <c r="O13" s="5"/>
    </row>
    <row r="14" spans="1:15" ht="16.5" x14ac:dyDescent="0.3">
      <c r="A14" s="30" t="s">
        <v>2</v>
      </c>
      <c r="B14" s="38">
        <f>B5</f>
        <v>10400</v>
      </c>
      <c r="C14" s="55"/>
      <c r="D14" s="56"/>
      <c r="E14" s="14"/>
      <c r="F14" s="17"/>
      <c r="H14" s="26"/>
      <c r="I14" s="19"/>
      <c r="J14" s="19"/>
      <c r="K14" s="17"/>
      <c r="L14" s="17"/>
      <c r="M14" s="15"/>
      <c r="N14" s="7"/>
      <c r="O14" s="5"/>
    </row>
    <row r="15" spans="1:15" ht="16.5" x14ac:dyDescent="0.3">
      <c r="A15" s="30" t="s">
        <v>10</v>
      </c>
      <c r="B15" s="38">
        <f>B14+B13</f>
        <v>12142</v>
      </c>
      <c r="C15" s="55"/>
      <c r="D15" s="56"/>
      <c r="E15" s="14"/>
      <c r="F15" s="17"/>
      <c r="G15" s="27"/>
      <c r="H15" s="26"/>
      <c r="I15" s="17"/>
      <c r="J15" s="17"/>
      <c r="K15" s="17"/>
      <c r="L15" s="17"/>
      <c r="M15" s="15"/>
      <c r="N15" s="7"/>
      <c r="O15" s="5"/>
    </row>
    <row r="16" spans="1:15" ht="16.5" x14ac:dyDescent="0.3">
      <c r="A16" s="47" t="s">
        <v>26</v>
      </c>
      <c r="B16" s="49">
        <v>590</v>
      </c>
      <c r="C16" s="59"/>
      <c r="E16" s="14"/>
      <c r="F16" s="26"/>
      <c r="G16" s="28"/>
      <c r="H16" s="13"/>
      <c r="I16" s="12"/>
      <c r="L16" s="4"/>
      <c r="N16" s="10"/>
      <c r="O16" s="5"/>
    </row>
    <row r="17" spans="1:15" ht="16.5" x14ac:dyDescent="0.3">
      <c r="A17" s="47" t="s">
        <v>11</v>
      </c>
      <c r="B17" s="48">
        <f>B16*B15</f>
        <v>7163780</v>
      </c>
      <c r="C17" s="65"/>
      <c r="E17" s="14"/>
      <c r="F17" s="26"/>
      <c r="G17" s="26"/>
      <c r="H17" s="13"/>
      <c r="I17" s="12"/>
      <c r="L17" s="4"/>
      <c r="N17" s="13"/>
      <c r="O17" s="12"/>
    </row>
    <row r="18" spans="1:15" ht="16.5" x14ac:dyDescent="0.3">
      <c r="A18" s="47" t="s">
        <v>27</v>
      </c>
      <c r="B18" s="48">
        <f>B17*0.9</f>
        <v>6447402</v>
      </c>
      <c r="C18" s="65"/>
      <c r="E18" s="14"/>
      <c r="F18" s="26"/>
      <c r="G18" s="26"/>
      <c r="H18" s="13"/>
      <c r="I18" s="12"/>
      <c r="N18" s="13"/>
      <c r="O18" s="14"/>
    </row>
    <row r="19" spans="1:15" ht="16.5" x14ac:dyDescent="0.3">
      <c r="A19" s="47" t="s">
        <v>28</v>
      </c>
      <c r="B19" s="48">
        <f>B17*0.8</f>
        <v>5731024</v>
      </c>
      <c r="C19" s="65"/>
      <c r="E19" s="14"/>
      <c r="F19" s="26"/>
      <c r="G19" s="26"/>
      <c r="H19" s="13"/>
      <c r="I19" s="12"/>
      <c r="N19" s="13"/>
      <c r="O19" s="14"/>
    </row>
    <row r="20" spans="1:15" ht="16.5" x14ac:dyDescent="0.3">
      <c r="A20" s="47" t="s">
        <v>12</v>
      </c>
      <c r="B20" s="48">
        <f>590*B4</f>
        <v>1534000</v>
      </c>
      <c r="C20" s="65"/>
      <c r="D20" s="56"/>
      <c r="E20" s="14"/>
      <c r="F20" s="14"/>
      <c r="G20" s="14"/>
      <c r="I20" s="5"/>
    </row>
    <row r="21" spans="1:15" ht="16.5" x14ac:dyDescent="0.3">
      <c r="A21" s="41" t="s">
        <v>16</v>
      </c>
      <c r="B21" s="42">
        <f>B17*0.025/12</f>
        <v>14924.541666666666</v>
      </c>
      <c r="C21" s="65"/>
      <c r="D21" s="66"/>
      <c r="E21" s="14"/>
      <c r="I21" s="14"/>
    </row>
    <row r="22" spans="1:15" x14ac:dyDescent="0.25">
      <c r="B22" s="24"/>
      <c r="C22" s="24"/>
    </row>
    <row r="23" spans="1:15" x14ac:dyDescent="0.25">
      <c r="B23" s="24"/>
      <c r="C23" s="24"/>
    </row>
    <row r="24" spans="1:15" x14ac:dyDescent="0.25">
      <c r="F24" s="14"/>
    </row>
    <row r="25" spans="1:15" x14ac:dyDescent="0.25">
      <c r="D25" t="s">
        <v>14</v>
      </c>
    </row>
    <row r="26" spans="1:15" x14ac:dyDescent="0.25">
      <c r="B26" s="21" t="s">
        <v>20</v>
      </c>
      <c r="C26" s="21" t="s">
        <v>15</v>
      </c>
      <c r="D26" s="20" t="s">
        <v>21</v>
      </c>
      <c r="E26" s="20"/>
      <c r="F26" s="20" t="s">
        <v>11</v>
      </c>
      <c r="G26" s="20" t="s">
        <v>17</v>
      </c>
      <c r="H26" s="20" t="s">
        <v>18</v>
      </c>
      <c r="I26" s="20" t="s">
        <v>19</v>
      </c>
      <c r="J26" s="20"/>
    </row>
    <row r="27" spans="1:15" ht="17.25" x14ac:dyDescent="0.3">
      <c r="B27" s="21"/>
      <c r="C27" s="21"/>
      <c r="D27" s="20">
        <v>470</v>
      </c>
      <c r="E27" s="20"/>
      <c r="F27" s="20">
        <v>6000000</v>
      </c>
      <c r="G27" s="22" t="e">
        <f t="shared" ref="G27:G33" si="0">F27/C27</f>
        <v>#DIV/0!</v>
      </c>
      <c r="H27" s="22">
        <f>F27/D27</f>
        <v>12765.95744680851</v>
      </c>
      <c r="I27" s="22" t="e">
        <f t="shared" ref="I27:I33" si="1">F27/B27</f>
        <v>#DIV/0!</v>
      </c>
      <c r="J27" s="20"/>
      <c r="K27" s="29"/>
    </row>
    <row r="28" spans="1:15" ht="17.25" x14ac:dyDescent="0.3">
      <c r="B28" s="21"/>
      <c r="C28" s="21">
        <v>365</v>
      </c>
      <c r="D28" s="20">
        <v>520</v>
      </c>
      <c r="E28" s="20"/>
      <c r="F28" s="20">
        <v>6200000</v>
      </c>
      <c r="G28" s="22">
        <f t="shared" si="0"/>
        <v>16986.301369863013</v>
      </c>
      <c r="H28" s="22">
        <f>F28/D28</f>
        <v>11923.076923076924</v>
      </c>
      <c r="I28" s="22" t="e">
        <f t="shared" si="1"/>
        <v>#DIV/0!</v>
      </c>
      <c r="J28" s="20"/>
      <c r="K28" s="29"/>
    </row>
    <row r="29" spans="1:15" x14ac:dyDescent="0.25">
      <c r="B29" s="21"/>
      <c r="C29" s="21"/>
      <c r="D29" s="20">
        <v>590</v>
      </c>
      <c r="E29" s="20"/>
      <c r="F29" s="22">
        <v>6700000</v>
      </c>
      <c r="G29" s="22" t="e">
        <f t="shared" si="0"/>
        <v>#DIV/0!</v>
      </c>
      <c r="H29" s="22">
        <f>F29/D29</f>
        <v>11355.93220338983</v>
      </c>
      <c r="I29" s="22" t="e">
        <f t="shared" si="1"/>
        <v>#DIV/0!</v>
      </c>
      <c r="J29" s="20"/>
    </row>
    <row r="30" spans="1:15" x14ac:dyDescent="0.25">
      <c r="B30" s="21"/>
      <c r="C30" s="21"/>
      <c r="D30" s="20">
        <v>525</v>
      </c>
      <c r="E30" s="20"/>
      <c r="F30" s="22">
        <v>7000000</v>
      </c>
      <c r="G30" s="22" t="e">
        <f t="shared" si="0"/>
        <v>#DIV/0!</v>
      </c>
      <c r="H30" s="22">
        <f t="shared" ref="H30:H33" si="2">F30/D30</f>
        <v>13333.333333333334</v>
      </c>
      <c r="I30" s="22" t="e">
        <f t="shared" si="1"/>
        <v>#DIV/0!</v>
      </c>
      <c r="J30" s="20"/>
    </row>
    <row r="31" spans="1:15" x14ac:dyDescent="0.25">
      <c r="C31" s="21"/>
      <c r="D31" s="35"/>
      <c r="F31" s="36"/>
      <c r="G31" s="36" t="e">
        <f t="shared" si="0"/>
        <v>#DIV/0!</v>
      </c>
      <c r="H31" s="22" t="e">
        <f t="shared" si="2"/>
        <v>#DIV/0!</v>
      </c>
      <c r="I31" s="36" t="e">
        <f t="shared" si="1"/>
        <v>#DIV/0!</v>
      </c>
      <c r="J31" s="20"/>
    </row>
    <row r="32" spans="1:15" x14ac:dyDescent="0.25">
      <c r="D32" s="35"/>
      <c r="F32" s="36"/>
      <c r="G32" s="36" t="e">
        <f t="shared" si="0"/>
        <v>#DIV/0!</v>
      </c>
      <c r="H32" s="36" t="e">
        <f t="shared" si="2"/>
        <v>#DIV/0!</v>
      </c>
      <c r="I32" s="36" t="e">
        <f t="shared" si="1"/>
        <v>#DIV/0!</v>
      </c>
      <c r="J32" s="20"/>
    </row>
    <row r="33" spans="1:10" x14ac:dyDescent="0.25">
      <c r="F33" s="35"/>
      <c r="G33" s="36" t="e">
        <f t="shared" si="0"/>
        <v>#DIV/0!</v>
      </c>
      <c r="H33" s="36" t="e">
        <f t="shared" si="2"/>
        <v>#DIV/0!</v>
      </c>
      <c r="I33" s="36" t="e">
        <f t="shared" si="1"/>
        <v>#DIV/0!</v>
      </c>
      <c r="J33" s="20"/>
    </row>
    <row r="34" spans="1:10" x14ac:dyDescent="0.25">
      <c r="B34" s="18" t="s">
        <v>22</v>
      </c>
    </row>
    <row r="35" spans="1:10" x14ac:dyDescent="0.25">
      <c r="B35" s="18">
        <v>565</v>
      </c>
      <c r="C35" s="18">
        <v>6561000</v>
      </c>
      <c r="D35" s="50">
        <f>C35/B35</f>
        <v>11612.389380530973</v>
      </c>
      <c r="E35">
        <v>459500</v>
      </c>
      <c r="F35">
        <v>30000</v>
      </c>
      <c r="G35">
        <f>F35+E35+C35</f>
        <v>7050500</v>
      </c>
      <c r="H35">
        <f>G35/B35</f>
        <v>12478.761061946903</v>
      </c>
      <c r="I35" s="14">
        <f>B35+154</f>
        <v>719</v>
      </c>
      <c r="J35" s="14">
        <f>C35/I35</f>
        <v>9125.1738525730179</v>
      </c>
    </row>
    <row r="36" spans="1:10" x14ac:dyDescent="0.25">
      <c r="D36" s="50" t="e">
        <f>C36/B36</f>
        <v>#DIV/0!</v>
      </c>
      <c r="E36">
        <v>336000</v>
      </c>
      <c r="F36">
        <v>30000</v>
      </c>
      <c r="G36">
        <f>F36+E36+C36</f>
        <v>366000</v>
      </c>
      <c r="H36" t="e">
        <f>G36/B36</f>
        <v>#DIV/0!</v>
      </c>
      <c r="I36" s="14"/>
    </row>
    <row r="37" spans="1:10" x14ac:dyDescent="0.25">
      <c r="D37" s="50" t="e">
        <f>C37/B37</f>
        <v>#DIV/0!</v>
      </c>
      <c r="E37">
        <v>280000</v>
      </c>
      <c r="F37">
        <v>30000</v>
      </c>
      <c r="G37">
        <f>F37+E37+C37</f>
        <v>310000</v>
      </c>
      <c r="H37" t="e">
        <f>G37/B37</f>
        <v>#DIV/0!</v>
      </c>
    </row>
    <row r="38" spans="1:10" ht="15.75" x14ac:dyDescent="0.25">
      <c r="A38" s="16"/>
      <c r="D38" s="50" t="e">
        <f>C38/B38</f>
        <v>#DIV/0!</v>
      </c>
      <c r="E38">
        <v>245000</v>
      </c>
      <c r="F38">
        <v>30000</v>
      </c>
      <c r="G38">
        <f>F38+E38+C38</f>
        <v>275000</v>
      </c>
      <c r="H38" t="e">
        <f>G38/B38</f>
        <v>#DIV/0!</v>
      </c>
    </row>
    <row r="39" spans="1:10" ht="15.75" x14ac:dyDescent="0.25">
      <c r="A39" s="16"/>
    </row>
    <row r="40" spans="1:10" ht="15.75" x14ac:dyDescent="0.25">
      <c r="A40" s="16"/>
    </row>
    <row r="41" spans="1:10" ht="15.75" x14ac:dyDescent="0.25">
      <c r="A41" s="16"/>
    </row>
    <row r="42" spans="1:10" ht="15.75" x14ac:dyDescent="0.25">
      <c r="A42" s="16"/>
    </row>
    <row r="43" spans="1:10" ht="15.75" x14ac:dyDescent="0.25">
      <c r="A43" s="16"/>
    </row>
    <row r="44" spans="1:10" ht="15.75" x14ac:dyDescent="0.25">
      <c r="A44" s="16"/>
    </row>
    <row r="64" spans="4:6" x14ac:dyDescent="0.25">
      <c r="D64" s="14"/>
      <c r="E64" s="14"/>
      <c r="F64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6AA7-0C18-42FD-97F4-64EF254CA9F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C324-D8A0-415E-B93E-E77BB89BB3C2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B90C-9BA8-48FE-B8E2-28A02CFA9EC3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A271-5188-4521-BEF4-26012E6D5FC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AD08-E105-4278-888C-3AE7B9851BC3}">
  <dimension ref="A1"/>
  <sheetViews>
    <sheetView workbookViewId="0">
      <selection activeCell="I31" sqref="I3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2FF4-0133-4C72-981F-C56A0EFC44B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Same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2023-09-27T09:56:57Z</dcterms:modified>
</cp:coreProperties>
</file>