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" i="1" l="1"/>
  <c r="K14" i="1"/>
  <c r="K10" i="1"/>
  <c r="F2" i="1"/>
  <c r="P3" i="1"/>
  <c r="P2" i="1"/>
  <c r="K12" i="1"/>
  <c r="N3" i="1"/>
  <c r="N2" i="1"/>
  <c r="I24" i="1"/>
  <c r="C22" i="1"/>
  <c r="C23" i="1"/>
  <c r="C24" i="1"/>
  <c r="C25" i="1"/>
  <c r="C26" i="1"/>
  <c r="H24" i="1"/>
  <c r="C21" i="1"/>
  <c r="D19" i="1"/>
  <c r="C17" i="1"/>
  <c r="B19" i="1"/>
  <c r="K8" i="1"/>
  <c r="K5" i="1"/>
  <c r="C5" i="1" l="1"/>
  <c r="C6" i="1"/>
  <c r="C7" i="1"/>
  <c r="C8" i="1"/>
  <c r="C4" i="1"/>
  <c r="B8" i="1"/>
  <c r="C1" i="1"/>
</calcChain>
</file>

<file path=xl/sharedStrings.xml><?xml version="1.0" encoding="utf-8"?>
<sst xmlns="http://schemas.openxmlformats.org/spreadsheetml/2006/main" count="19" uniqueCount="15">
  <si>
    <t>BU</t>
  </si>
  <si>
    <t>RERA Carpet</t>
  </si>
  <si>
    <t>Balc</t>
  </si>
  <si>
    <t>Open Terrace</t>
  </si>
  <si>
    <t>Deck</t>
  </si>
  <si>
    <t>16.12.2022</t>
  </si>
  <si>
    <t>Total</t>
  </si>
  <si>
    <t>Rate</t>
  </si>
  <si>
    <t>Value</t>
  </si>
  <si>
    <t>Measured</t>
  </si>
  <si>
    <t>Carpet</t>
  </si>
  <si>
    <t>Bal</t>
  </si>
  <si>
    <t>Guideline</t>
  </si>
  <si>
    <t>Rental</t>
  </si>
  <si>
    <t>Insurable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</si>
</sst>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">
    <xf numFmtId="0" fontId="0" fillId="0" borderId="0" xfId="0"/>
    <xf numFmtId="43" fontId="0" fillId="0" borderId="0" xfId="1" applyFont="1"/>
    <xf numFmtId="0" fontId="2" fillId="0" borderId="0" xfId="0" applyFont="1"/>
    <xf numFmtId="43" fontId="2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268184</xdr:colOff>
      <xdr:row>24</xdr:row>
      <xdr:rowOff>76849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31384" cy="4648849"/>
        </a:xfrm>
        <a:prstGeom prst="rect">
          <a:avLst/>
        </a:prstGeom>
      </xdr:spPr>
    </xdr:pic>
    <xdr:clientData/>
  </xdr:twoCellAnchor>
  <xdr:twoCellAnchor editAs="oneCell">
    <xdr:from>
      <xdr:col>154</xdr:col>
      <xdr:colOff>0</xdr:colOff>
      <xdr:row>11</xdr:row>
      <xdr:rowOff>0</xdr:rowOff>
    </xdr:from>
    <xdr:to>
      <xdr:col>177</xdr:col>
      <xdr:colOff>144730</xdr:colOff>
      <xdr:row>46</xdr:row>
      <xdr:rowOff>124773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11000" y="2095500"/>
          <a:ext cx="13289230" cy="6792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26</xdr:col>
      <xdr:colOff>487837</xdr:colOff>
      <xdr:row>112</xdr:row>
      <xdr:rowOff>29589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14097000"/>
          <a:ext cx="14775337" cy="7268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25</xdr:col>
      <xdr:colOff>354468</xdr:colOff>
      <xdr:row>147</xdr:row>
      <xdr:rowOff>105561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479000"/>
          <a:ext cx="14641968" cy="5630061"/>
        </a:xfrm>
        <a:prstGeom prst="rect">
          <a:avLst/>
        </a:prstGeom>
      </xdr:spPr>
    </xdr:pic>
    <xdr:clientData/>
  </xdr:twoCellAnchor>
  <xdr:twoCellAnchor editAs="oneCell">
    <xdr:from>
      <xdr:col>159</xdr:col>
      <xdr:colOff>0</xdr:colOff>
      <xdr:row>55</xdr:row>
      <xdr:rowOff>0</xdr:rowOff>
    </xdr:from>
    <xdr:to>
      <xdr:col>185</xdr:col>
      <xdr:colOff>379095</xdr:colOff>
      <xdr:row>99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868500" y="10477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160</xdr:col>
      <xdr:colOff>0</xdr:colOff>
      <xdr:row>106</xdr:row>
      <xdr:rowOff>0</xdr:rowOff>
    </xdr:from>
    <xdr:to>
      <xdr:col>186</xdr:col>
      <xdr:colOff>379095</xdr:colOff>
      <xdr:row>150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0" y="2019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160</xdr:col>
      <xdr:colOff>0</xdr:colOff>
      <xdr:row>159</xdr:row>
      <xdr:rowOff>0</xdr:rowOff>
    </xdr:from>
    <xdr:to>
      <xdr:col>186</xdr:col>
      <xdr:colOff>379095</xdr:colOff>
      <xdr:row>203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440000" y="30289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20</xdr:col>
      <xdr:colOff>258806</xdr:colOff>
      <xdr:row>193</xdr:row>
      <xdr:rowOff>10563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9337000"/>
          <a:ext cx="11688806" cy="7440063"/>
        </a:xfrm>
        <a:prstGeom prst="rect">
          <a:avLst/>
        </a:prstGeom>
      </xdr:spPr>
    </xdr:pic>
    <xdr:clientData/>
  </xdr:twoCellAnchor>
  <xdr:twoCellAnchor editAs="oneCell">
    <xdr:from>
      <xdr:col>159</xdr:col>
      <xdr:colOff>0</xdr:colOff>
      <xdr:row>208</xdr:row>
      <xdr:rowOff>0</xdr:rowOff>
    </xdr:from>
    <xdr:to>
      <xdr:col>185</xdr:col>
      <xdr:colOff>379095</xdr:colOff>
      <xdr:row>252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868500" y="39624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16</xdr:col>
      <xdr:colOff>77487</xdr:colOff>
      <xdr:row>238</xdr:row>
      <xdr:rowOff>134406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7909500"/>
          <a:ext cx="9221487" cy="7563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>
      <selection activeCell="P6" sqref="P6"/>
    </sheetView>
  </sheetViews>
  <sheetFormatPr defaultRowHeight="15" x14ac:dyDescent="0.25"/>
  <cols>
    <col min="10" max="10" width="12.85546875" bestFit="1" customWidth="1"/>
    <col min="11" max="11" width="12.5703125" bestFit="1" customWidth="1"/>
  </cols>
  <sheetData>
    <row r="1" spans="1:16" x14ac:dyDescent="0.25">
      <c r="A1" t="s">
        <v>0</v>
      </c>
      <c r="B1">
        <v>45.561999999999998</v>
      </c>
      <c r="C1">
        <f>B1*10.764</f>
        <v>490.42936799999995</v>
      </c>
      <c r="F1">
        <v>546</v>
      </c>
      <c r="J1" t="s">
        <v>1</v>
      </c>
      <c r="K1" s="1">
        <v>390</v>
      </c>
      <c r="L1" s="1"/>
      <c r="N1">
        <v>26620</v>
      </c>
      <c r="P1">
        <v>72600</v>
      </c>
    </row>
    <row r="2" spans="1:16" x14ac:dyDescent="0.25">
      <c r="F2">
        <f>F1*1.1</f>
        <v>600.6</v>
      </c>
      <c r="J2" t="s">
        <v>2</v>
      </c>
      <c r="K2" s="1">
        <v>46</v>
      </c>
      <c r="L2" s="1"/>
      <c r="N2">
        <f>N1/100*115</f>
        <v>30613</v>
      </c>
      <c r="P2">
        <f>P1/100*110</f>
        <v>79860</v>
      </c>
    </row>
    <row r="3" spans="1:16" x14ac:dyDescent="0.25">
      <c r="F3">
        <v>601</v>
      </c>
      <c r="J3" t="s">
        <v>3</v>
      </c>
      <c r="K3" s="1">
        <v>54</v>
      </c>
      <c r="L3" s="1"/>
      <c r="N3">
        <f>N2/10.764</f>
        <v>2844.0170940170942</v>
      </c>
      <c r="P3">
        <f>P2/10.764</f>
        <v>7419.1750278706804</v>
      </c>
    </row>
    <row r="4" spans="1:16" x14ac:dyDescent="0.25">
      <c r="A4" t="s">
        <v>1</v>
      </c>
      <c r="B4">
        <v>36.200000000000003</v>
      </c>
      <c r="C4">
        <f>B4*10.764</f>
        <v>389.65680000000003</v>
      </c>
      <c r="J4" t="s">
        <v>4</v>
      </c>
      <c r="K4" s="1">
        <v>56</v>
      </c>
      <c r="L4" s="1"/>
    </row>
    <row r="5" spans="1:16" x14ac:dyDescent="0.25">
      <c r="A5" t="s">
        <v>2</v>
      </c>
      <c r="B5">
        <v>4.28</v>
      </c>
      <c r="C5">
        <f t="shared" ref="C5:C8" si="0">B5*10.764</f>
        <v>46.069920000000003</v>
      </c>
      <c r="J5" s="2" t="s">
        <v>6</v>
      </c>
      <c r="K5" s="3">
        <f>SUM(K1:K4)</f>
        <v>546</v>
      </c>
      <c r="L5" s="1"/>
      <c r="N5">
        <v>10000</v>
      </c>
    </row>
    <row r="6" spans="1:16" x14ac:dyDescent="0.25">
      <c r="A6" t="s">
        <v>3</v>
      </c>
      <c r="B6">
        <v>5.03</v>
      </c>
      <c r="C6">
        <f t="shared" si="0"/>
        <v>54.142919999999997</v>
      </c>
      <c r="J6" t="s">
        <v>7</v>
      </c>
      <c r="K6" s="1">
        <v>10000</v>
      </c>
      <c r="L6" s="1"/>
      <c r="N6">
        <v>2800</v>
      </c>
    </row>
    <row r="7" spans="1:16" x14ac:dyDescent="0.25">
      <c r="A7" t="s">
        <v>4</v>
      </c>
      <c r="B7">
        <v>5.22</v>
      </c>
      <c r="C7">
        <f t="shared" si="0"/>
        <v>56.188079999999992</v>
      </c>
      <c r="K7" s="1"/>
      <c r="L7" s="1"/>
      <c r="N7">
        <f>N5-N6</f>
        <v>7200</v>
      </c>
    </row>
    <row r="8" spans="1:16" x14ac:dyDescent="0.25">
      <c r="B8">
        <f>SUM(B4:B7)</f>
        <v>50.730000000000004</v>
      </c>
      <c r="C8">
        <f t="shared" si="0"/>
        <v>546.05772000000002</v>
      </c>
      <c r="J8" s="2" t="s">
        <v>8</v>
      </c>
      <c r="K8" s="3">
        <f>K6*K5</f>
        <v>5460000</v>
      </c>
      <c r="L8" s="1"/>
    </row>
    <row r="9" spans="1:16" x14ac:dyDescent="0.25">
      <c r="K9" s="1"/>
      <c r="L9" s="1"/>
    </row>
    <row r="10" spans="1:16" x14ac:dyDescent="0.25">
      <c r="A10">
        <v>4499000</v>
      </c>
      <c r="J10" t="s">
        <v>12</v>
      </c>
      <c r="K10" s="1">
        <f>601*7419</f>
        <v>4458819</v>
      </c>
      <c r="L10" s="1"/>
    </row>
    <row r="11" spans="1:16" x14ac:dyDescent="0.25">
      <c r="K11" s="1"/>
      <c r="L11" s="1"/>
    </row>
    <row r="12" spans="1:16" x14ac:dyDescent="0.25">
      <c r="J12" t="s">
        <v>13</v>
      </c>
      <c r="K12" s="1">
        <f>K8*0.025/12</f>
        <v>11375</v>
      </c>
      <c r="L12" s="1"/>
    </row>
    <row r="13" spans="1:16" x14ac:dyDescent="0.25">
      <c r="K13" s="1"/>
      <c r="L13" s="1"/>
    </row>
    <row r="14" spans="1:16" x14ac:dyDescent="0.25">
      <c r="A14" t="s">
        <v>5</v>
      </c>
      <c r="J14" t="s">
        <v>14</v>
      </c>
      <c r="K14" s="1">
        <f>601*2800</f>
        <v>1682800</v>
      </c>
      <c r="L14" s="1"/>
    </row>
    <row r="15" spans="1:16" x14ac:dyDescent="0.25">
      <c r="K15" s="1"/>
      <c r="L15" s="1"/>
    </row>
    <row r="16" spans="1:16" x14ac:dyDescent="0.25">
      <c r="A16" t="s">
        <v>9</v>
      </c>
    </row>
    <row r="17" spans="1:9" x14ac:dyDescent="0.25">
      <c r="A17" t="s">
        <v>10</v>
      </c>
      <c r="B17">
        <v>406</v>
      </c>
      <c r="C17">
        <f>B17+7.5</f>
        <v>413.5</v>
      </c>
      <c r="D17">
        <v>414</v>
      </c>
    </row>
    <row r="18" spans="1:9" x14ac:dyDescent="0.25">
      <c r="A18" t="s">
        <v>11</v>
      </c>
      <c r="B18">
        <v>99</v>
      </c>
      <c r="D18">
        <v>99</v>
      </c>
    </row>
    <row r="19" spans="1:9" x14ac:dyDescent="0.25">
      <c r="B19">
        <f>SUM(B17:B18)</f>
        <v>505</v>
      </c>
      <c r="D19">
        <f>SUM(D17:D18)</f>
        <v>513</v>
      </c>
    </row>
    <row r="21" spans="1:9" x14ac:dyDescent="0.25">
      <c r="A21">
        <v>359</v>
      </c>
      <c r="B21">
        <v>5190000</v>
      </c>
      <c r="C21">
        <f>B21/A21</f>
        <v>14456.824512534818</v>
      </c>
    </row>
    <row r="22" spans="1:9" x14ac:dyDescent="0.25">
      <c r="A22">
        <v>359</v>
      </c>
      <c r="B22">
        <v>5200000</v>
      </c>
      <c r="C22">
        <f t="shared" ref="C22:C26" si="1">B22/A22</f>
        <v>14484.679665738162</v>
      </c>
      <c r="H22">
        <v>390</v>
      </c>
    </row>
    <row r="23" spans="1:9" x14ac:dyDescent="0.25">
      <c r="A23">
        <v>705</v>
      </c>
      <c r="B23">
        <v>7500000</v>
      </c>
      <c r="C23">
        <f t="shared" si="1"/>
        <v>10638.297872340425</v>
      </c>
      <c r="H23">
        <v>14500</v>
      </c>
    </row>
    <row r="24" spans="1:9" x14ac:dyDescent="0.25">
      <c r="A24">
        <v>510</v>
      </c>
      <c r="B24">
        <v>5000000</v>
      </c>
      <c r="C24">
        <f t="shared" si="1"/>
        <v>9803.9215686274511</v>
      </c>
      <c r="H24">
        <f>H23*H22</f>
        <v>5655000</v>
      </c>
      <c r="I24">
        <f>H24/546</f>
        <v>10357.142857142857</v>
      </c>
    </row>
    <row r="25" spans="1:9" x14ac:dyDescent="0.25">
      <c r="C25" t="e">
        <f t="shared" si="1"/>
        <v>#DIV/0!</v>
      </c>
    </row>
    <row r="26" spans="1:9" x14ac:dyDescent="0.25">
      <c r="C26" t="e">
        <f t="shared" si="1"/>
        <v>#DIV/0!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selection activeCell="A200" sqref="A20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2023-09-16T06:56:39Z</dcterms:modified>
</cp:coreProperties>
</file>