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A35" i="1"/>
  <c r="H17" i="1"/>
  <c r="H16" i="1"/>
  <c r="H15" i="1"/>
  <c r="H14" i="1"/>
  <c r="H13" i="1"/>
  <c r="B18" i="1" l="1"/>
  <c r="C37" i="1"/>
  <c r="A37" i="1"/>
  <c r="C36" i="1"/>
  <c r="A36" i="1"/>
  <c r="C35" i="1"/>
  <c r="A34" i="1"/>
  <c r="A33" i="1"/>
  <c r="F2" i="1"/>
  <c r="C34" i="1"/>
  <c r="C33" i="1"/>
  <c r="F25" i="1"/>
  <c r="B10" i="1" l="1"/>
  <c r="B11" i="1" s="1"/>
  <c r="B8" i="1"/>
  <c r="B6" i="1"/>
  <c r="B5" i="1"/>
  <c r="B14" i="1" s="1"/>
  <c r="B12" i="1" l="1"/>
  <c r="B13" i="1"/>
  <c r="B15" i="1" s="1"/>
  <c r="B17" i="1" s="1"/>
  <c r="B19" i="1" s="1"/>
  <c r="I4" i="1"/>
  <c r="I5" i="1" s="1"/>
  <c r="I29" i="1"/>
  <c r="I28" i="1" l="1"/>
  <c r="I25" i="1" l="1"/>
  <c r="I30" i="1"/>
  <c r="G25" i="1" l="1"/>
  <c r="F26" i="1"/>
  <c r="G26" i="1"/>
  <c r="F27" i="1"/>
  <c r="G27" i="1"/>
  <c r="F28" i="1"/>
  <c r="G28" i="1"/>
  <c r="F29" i="1"/>
  <c r="G29" i="1"/>
  <c r="F30" i="1"/>
  <c r="G30" i="1"/>
  <c r="F31" i="1"/>
  <c r="G31" i="1"/>
  <c r="F33" i="1"/>
  <c r="G33" i="1" s="1"/>
  <c r="F34" i="1"/>
  <c r="G34" i="1" s="1"/>
  <c r="G35" i="1"/>
  <c r="H33" i="1" l="1"/>
  <c r="I26" i="1" l="1"/>
  <c r="H30" i="1" l="1"/>
  <c r="H29" i="1"/>
  <c r="H31" i="1"/>
  <c r="H25" i="1" l="1"/>
  <c r="H34" i="1" l="1"/>
  <c r="H26" i="1"/>
  <c r="H27" i="1"/>
  <c r="H28" i="1"/>
  <c r="G3" i="1" l="1"/>
</calcChain>
</file>

<file path=xl/sharedStrings.xml><?xml version="1.0" encoding="utf-8"?>
<sst xmlns="http://schemas.openxmlformats.org/spreadsheetml/2006/main" count="41" uniqueCount="31">
  <si>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</si>
  <si>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</si>
  <si>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</si>
  <si>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</si>
  <si>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</si>
  <si>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</si>
  <si>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</si>
  <si>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</si>
  <si>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</si>
  <si>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</si>
  <si>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</si>
  <si>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</si>
  <si>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</si>
  <si>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</si>
  <si>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</si>
  <si>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</si>
  <si>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</si>
  <si>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</si>
  <si>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</si>
  <si>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</si>
  <si>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</si>
  <si>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Value / RV</t>
  </si>
  <si>
    <t>Area</t>
  </si>
  <si>
    <t>Measurement Carpet</t>
  </si>
  <si>
    <t xml:space="preserve">Ground </t>
  </si>
  <si>
    <t>Higher Weightage Remark</t>
  </si>
  <si>
    <t>Built up area</t>
  </si>
  <si>
    <t>Rate</t>
  </si>
  <si>
    <t>RV</t>
  </si>
  <si>
    <t>DV</t>
  </si>
  <si>
    <t>Final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</si>
</sst>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2"/>
      <color rgb="FF000000"/>
      <name val="Arial Narrow"/>
      <family val="2"/>
    </font>
    <font>
      <b/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164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164" fontId="3" fillId="0" borderId="0" xfId="1" applyFont="1" applyBorder="1"/>
    <xf numFmtId="164" fontId="2" fillId="0" borderId="0" xfId="1" applyFont="1" applyBorder="1"/>
    <xf numFmtId="164" fontId="2" fillId="0" borderId="0" xfId="0" applyNumberFormat="1" applyFont="1"/>
    <xf numFmtId="164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164" fontId="0" fillId="0" borderId="1" xfId="0" applyNumberFormat="1" applyBorder="1"/>
    <xf numFmtId="0" fontId="7" fillId="0" borderId="4" xfId="0" applyFont="1" applyBorder="1"/>
    <xf numFmtId="164" fontId="7" fillId="0" borderId="0" xfId="0" applyNumberFormat="1" applyFont="1"/>
    <xf numFmtId="164" fontId="5" fillId="0" borderId="0" xfId="0" applyNumberFormat="1" applyFont="1"/>
    <xf numFmtId="166" fontId="2" fillId="0" borderId="0" xfId="1" applyNumberFormat="1" applyFont="1" applyFill="1" applyBorder="1"/>
    <xf numFmtId="0" fontId="8" fillId="0" borderId="0" xfId="2" applyFill="1" applyBorder="1" applyAlignment="1" applyProtection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164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Border="1"/>
    <xf numFmtId="164" fontId="10" fillId="0" borderId="1" xfId="1" applyFont="1" applyBorder="1"/>
    <xf numFmtId="0" fontId="0" fillId="0" borderId="6" xfId="0" applyBorder="1"/>
    <xf numFmtId="164" fontId="0" fillId="0" borderId="6" xfId="0" applyNumberFormat="1" applyBorder="1"/>
    <xf numFmtId="0" fontId="11" fillId="0" borderId="1" xfId="0" applyFont="1" applyBorder="1" applyAlignment="1">
      <alignment horizontal="center" wrapText="1"/>
    </xf>
    <xf numFmtId="165" fontId="10" fillId="0" borderId="1" xfId="1" applyNumberFormat="1" applyFont="1" applyBorder="1"/>
    <xf numFmtId="165" fontId="0" fillId="0" borderId="0" xfId="1" applyNumberFormat="1" applyFont="1"/>
    <xf numFmtId="165" fontId="7" fillId="0" borderId="0" xfId="0" applyNumberFormat="1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10" fontId="10" fillId="0" borderId="7" xfId="1" applyNumberFormat="1" applyFont="1" applyBorder="1"/>
    <xf numFmtId="164" fontId="10" fillId="0" borderId="7" xfId="1" applyFont="1" applyBorder="1"/>
    <xf numFmtId="164" fontId="10" fillId="0" borderId="7" xfId="0" applyNumberFormat="1" applyFont="1" applyBorder="1"/>
    <xf numFmtId="0" fontId="13" fillId="0" borderId="7" xfId="0" applyFont="1" applyBorder="1"/>
    <xf numFmtId="164" fontId="13" fillId="0" borderId="7" xfId="0" applyNumberFormat="1" applyFont="1" applyBorder="1"/>
    <xf numFmtId="2" fontId="0" fillId="0" borderId="0" xfId="1" applyNumberFormat="1" applyFont="1" applyBorder="1"/>
    <xf numFmtId="164" fontId="0" fillId="0" borderId="0" xfId="1" applyFont="1" applyBorder="1"/>
    <xf numFmtId="164" fontId="9" fillId="0" borderId="0" xfId="0" applyNumberFormat="1" applyFont="1"/>
    <xf numFmtId="164" fontId="14" fillId="0" borderId="0" xfId="0" applyNumberFormat="1" applyFont="1"/>
    <xf numFmtId="166" fontId="0" fillId="0" borderId="0" xfId="0" applyNumberFormat="1"/>
    <xf numFmtId="0" fontId="17" fillId="2" borderId="1" xfId="0" applyFont="1" applyFill="1" applyBorder="1" applyAlignment="1">
      <alignment horizontal="left" vertical="top"/>
    </xf>
    <xf numFmtId="0" fontId="17" fillId="2" borderId="1" xfId="0" applyFont="1" applyFill="1" applyBorder="1" applyAlignment="1">
      <alignment horizontal="right"/>
    </xf>
    <xf numFmtId="166" fontId="17" fillId="2" borderId="1" xfId="0" applyNumberFormat="1" applyFont="1" applyFill="1" applyBorder="1" applyAlignment="1">
      <alignment horizontal="left" vertical="top"/>
    </xf>
    <xf numFmtId="164" fontId="15" fillId="2" borderId="1" xfId="0" applyNumberFormat="1" applyFont="1" applyFill="1" applyBorder="1" applyAlignment="1">
      <alignment horizontal="left" vertical="top"/>
    </xf>
    <xf numFmtId="164" fontId="16" fillId="2" borderId="1" xfId="0" applyNumberFormat="1" applyFont="1" applyFill="1" applyBorder="1" applyAlignment="1">
      <alignment horizontal="right"/>
    </xf>
    <xf numFmtId="0" fontId="16" fillId="2" borderId="1" xfId="0" applyFont="1" applyFill="1" applyBorder="1" applyAlignment="1">
      <alignment horizontal="left" vertical="top"/>
    </xf>
    <xf numFmtId="164" fontId="15" fillId="2" borderId="1" xfId="0" applyNumberFormat="1" applyFont="1" applyFill="1" applyBorder="1" applyAlignment="1">
      <alignment horizontal="right"/>
    </xf>
    <xf numFmtId="164" fontId="17" fillId="2" borderId="1" xfId="0" applyNumberFormat="1" applyFont="1" applyFill="1" applyBorder="1" applyAlignment="1">
      <alignment horizontal="left" vertical="top"/>
    </xf>
    <xf numFmtId="164" fontId="18" fillId="0" borderId="1" xfId="1" applyFont="1" applyFill="1" applyBorder="1"/>
    <xf numFmtId="0" fontId="18" fillId="0" borderId="1" xfId="0" applyFont="1" applyBorder="1"/>
    <xf numFmtId="10" fontId="18" fillId="0" borderId="1" xfId="0" applyNumberFormat="1" applyFont="1" applyBorder="1"/>
    <xf numFmtId="0" fontId="19" fillId="0" borderId="1" xfId="0" applyFont="1" applyBorder="1"/>
    <xf numFmtId="164" fontId="19" fillId="0" borderId="1" xfId="0" applyNumberFormat="1" applyFont="1" applyBorder="1"/>
    <xf numFmtId="164" fontId="18" fillId="0" borderId="1" xfId="0" applyNumberFormat="1" applyFont="1" applyBorder="1"/>
    <xf numFmtId="164" fontId="20" fillId="2" borderId="0" xfId="0" applyNumberFormat="1" applyFont="1" applyFill="1"/>
    <xf numFmtId="0" fontId="21" fillId="2" borderId="0" xfId="0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126054</xdr:colOff>
      <xdr:row>45</xdr:row>
      <xdr:rowOff>144091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329694-97DE-4476-9001-313A48B88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75654" cy="8716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163479</xdr:colOff>
      <xdr:row>35</xdr:row>
      <xdr:rowOff>10457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329F76-D81D-492C-A181-E4D18BA22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136279" cy="66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zoomScaleNormal="100" workbookViewId="0">
      <selection activeCell="G10" sqref="G10:H10"/>
    </sheetView>
  </sheetViews>
  <sheetFormatPr defaultRowHeight="15" x14ac:dyDescent="0.25"/>
  <cols>
    <col min="1" max="1" width="21.7109375" bestFit="1" customWidth="1"/>
    <col min="2" max="2" width="15.5703125" style="9" bestFit="1" customWidth="1"/>
    <col min="3" max="3" width="18.28515625" bestFit="1" customWidth="1"/>
    <col min="4" max="4" width="18.28515625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x14ac:dyDescent="0.25">
      <c r="A1" s="2"/>
      <c r="B1" s="13"/>
      <c r="E1" s="2"/>
      <c r="F1" s="3"/>
      <c r="G1" s="3"/>
    </row>
    <row r="2" spans="1:13" ht="16.5" x14ac:dyDescent="0.3">
      <c r="A2" s="18"/>
      <c r="B2" s="27"/>
      <c r="C2" s="19"/>
      <c r="D2" s="9"/>
      <c r="E2" t="s">
        <v>13</v>
      </c>
      <c r="F2">
        <f>2023-30</f>
        <v>1993</v>
      </c>
    </row>
    <row r="3" spans="1:13" ht="16.5" x14ac:dyDescent="0.3">
      <c r="A3" s="18" t="s">
        <v>0</v>
      </c>
      <c r="B3" s="56">
        <v>18000</v>
      </c>
      <c r="C3" s="20"/>
      <c r="D3" s="8"/>
      <c r="E3" s="4">
        <v>1998</v>
      </c>
      <c r="F3" s="5">
        <v>2023</v>
      </c>
      <c r="G3" s="6">
        <f>F3-E3</f>
        <v>25</v>
      </c>
      <c r="I3">
        <v>26250</v>
      </c>
      <c r="L3" s="5"/>
      <c r="M3" s="6"/>
    </row>
    <row r="4" spans="1:13" ht="33" x14ac:dyDescent="0.3">
      <c r="A4" s="21" t="s">
        <v>1</v>
      </c>
      <c r="B4" s="56">
        <v>2500</v>
      </c>
      <c r="C4" s="20"/>
      <c r="D4" s="8"/>
      <c r="E4" t="s">
        <v>26</v>
      </c>
      <c r="F4">
        <v>269</v>
      </c>
      <c r="G4" s="6">
        <f>25*10.764</f>
        <v>269.09999999999997</v>
      </c>
      <c r="I4">
        <f>I3/100*115</f>
        <v>30187.5</v>
      </c>
      <c r="K4" s="37"/>
      <c r="L4" s="5"/>
      <c r="M4" s="6"/>
    </row>
    <row r="5" spans="1:13" ht="16.5" x14ac:dyDescent="0.3">
      <c r="A5" s="18" t="s">
        <v>2</v>
      </c>
      <c r="B5" s="56">
        <f>B3-B4</f>
        <v>15500</v>
      </c>
      <c r="C5" s="20"/>
      <c r="D5" s="8"/>
      <c r="E5" s="47" t="s">
        <v>27</v>
      </c>
      <c r="G5" s="16"/>
      <c r="I5">
        <f>I4/10.764</f>
        <v>2804.4871794871797</v>
      </c>
      <c r="L5" s="5"/>
      <c r="M5" s="6"/>
    </row>
    <row r="6" spans="1:13" ht="16.5" x14ac:dyDescent="0.3">
      <c r="A6" s="18" t="s">
        <v>3</v>
      </c>
      <c r="B6" s="56">
        <f>B4</f>
        <v>2500</v>
      </c>
      <c r="C6" s="20"/>
      <c r="D6" s="8"/>
      <c r="E6" s="8" t="s">
        <v>11</v>
      </c>
      <c r="F6" s="15"/>
      <c r="G6" s="16"/>
      <c r="H6" s="32"/>
      <c r="I6" s="32"/>
      <c r="L6" s="5"/>
      <c r="M6" s="6"/>
    </row>
    <row r="7" spans="1:13" ht="16.5" x14ac:dyDescent="0.3">
      <c r="A7" s="18" t="s">
        <v>4</v>
      </c>
      <c r="B7" s="57">
        <v>25</v>
      </c>
      <c r="C7" s="23"/>
      <c r="D7" s="1"/>
      <c r="E7" s="35" t="s">
        <v>28</v>
      </c>
      <c r="F7" s="8"/>
      <c r="G7" s="7"/>
      <c r="H7" s="32"/>
      <c r="I7" s="32"/>
      <c r="L7" s="33"/>
      <c r="M7" s="34"/>
    </row>
    <row r="8" spans="1:13" ht="16.5" x14ac:dyDescent="0.3">
      <c r="A8" s="18" t="s">
        <v>5</v>
      </c>
      <c r="B8" s="57">
        <f>B9-B7</f>
        <v>35</v>
      </c>
      <c r="C8" s="28"/>
      <c r="D8" s="29"/>
      <c r="E8" s="8" t="s">
        <v>11</v>
      </c>
      <c r="F8" s="15"/>
      <c r="G8" s="7"/>
      <c r="H8" s="32"/>
      <c r="I8" s="32"/>
      <c r="L8" s="33"/>
      <c r="M8" s="34"/>
    </row>
    <row r="9" spans="1:13" ht="16.5" x14ac:dyDescent="0.3">
      <c r="A9" s="18" t="s">
        <v>6</v>
      </c>
      <c r="B9" s="57">
        <v>60</v>
      </c>
      <c r="C9" s="24"/>
      <c r="D9" s="1"/>
      <c r="E9" s="35" t="s">
        <v>28</v>
      </c>
      <c r="F9" s="8"/>
      <c r="G9" s="15"/>
      <c r="H9" s="32"/>
      <c r="I9" s="32"/>
      <c r="J9" s="35"/>
      <c r="K9" s="35"/>
      <c r="L9" s="31"/>
      <c r="M9" s="34"/>
    </row>
    <row r="10" spans="1:13" ht="33" x14ac:dyDescent="0.3">
      <c r="A10" s="21" t="s">
        <v>7</v>
      </c>
      <c r="B10" s="57">
        <f>90*B7/B9</f>
        <v>37.5</v>
      </c>
      <c r="C10" s="24"/>
      <c r="D10" s="1"/>
      <c r="E10" s="15"/>
      <c r="F10" s="45"/>
      <c r="G10" s="62" t="s">
        <v>30</v>
      </c>
      <c r="H10" s="63"/>
      <c r="I10" s="32"/>
      <c r="J10" s="35"/>
      <c r="K10" s="35"/>
      <c r="L10" s="31"/>
      <c r="M10" s="34"/>
    </row>
    <row r="11" spans="1:13" ht="16.5" x14ac:dyDescent="0.3">
      <c r="A11" s="18"/>
      <c r="B11" s="58">
        <f>B10%</f>
        <v>0.375</v>
      </c>
      <c r="C11" s="38"/>
      <c r="D11" s="43"/>
      <c r="G11" s="48" t="s">
        <v>26</v>
      </c>
      <c r="H11" s="49">
        <v>269</v>
      </c>
      <c r="I11" s="32"/>
      <c r="J11" s="35"/>
      <c r="K11" s="35"/>
      <c r="L11" s="31"/>
      <c r="M11" s="36"/>
    </row>
    <row r="12" spans="1:13" ht="16.5" x14ac:dyDescent="0.3">
      <c r="A12" s="18" t="s">
        <v>8</v>
      </c>
      <c r="B12" s="56">
        <f>B6*B11</f>
        <v>937.5</v>
      </c>
      <c r="C12" s="39"/>
      <c r="D12" s="44"/>
      <c r="G12" s="50" t="s">
        <v>27</v>
      </c>
      <c r="H12" s="49">
        <v>18000</v>
      </c>
      <c r="I12" s="32"/>
      <c r="J12" s="15"/>
      <c r="K12" s="35"/>
      <c r="L12" s="31"/>
      <c r="M12" s="6"/>
    </row>
    <row r="13" spans="1:13" ht="16.5" x14ac:dyDescent="0.3">
      <c r="A13" s="18" t="s">
        <v>9</v>
      </c>
      <c r="B13" s="56">
        <f>B6-B12</f>
        <v>1562.5</v>
      </c>
      <c r="C13" s="39"/>
      <c r="D13" s="44"/>
      <c r="G13" s="51" t="s">
        <v>11</v>
      </c>
      <c r="H13" s="52">
        <f>H12*H11</f>
        <v>4842000</v>
      </c>
      <c r="I13" s="32"/>
      <c r="J13" s="35"/>
      <c r="K13" s="35"/>
      <c r="L13" s="31"/>
      <c r="M13" s="6"/>
    </row>
    <row r="14" spans="1:13" ht="16.5" x14ac:dyDescent="0.3">
      <c r="A14" s="18" t="s">
        <v>2</v>
      </c>
      <c r="B14" s="56">
        <f>B5</f>
        <v>15500</v>
      </c>
      <c r="C14" s="40"/>
      <c r="D14" s="8"/>
      <c r="G14" s="53" t="s">
        <v>28</v>
      </c>
      <c r="H14" s="54">
        <f>H13*0.9</f>
        <v>4357800</v>
      </c>
      <c r="I14" s="32"/>
      <c r="J14" s="35"/>
      <c r="K14" s="35"/>
      <c r="L14" s="31"/>
      <c r="M14" s="6"/>
    </row>
    <row r="15" spans="1:13" ht="16.5" x14ac:dyDescent="0.3">
      <c r="A15" s="18" t="s">
        <v>10</v>
      </c>
      <c r="B15" s="56">
        <f>B14+B13</f>
        <v>17062.5</v>
      </c>
      <c r="C15" s="40"/>
      <c r="D15" s="8"/>
      <c r="E15" t="s">
        <v>23</v>
      </c>
      <c r="G15" s="51" t="s">
        <v>29</v>
      </c>
      <c r="H15" s="52">
        <f>H13*0.8</f>
        <v>3873600</v>
      </c>
      <c r="I15" s="35"/>
      <c r="J15" s="35"/>
      <c r="K15" s="35"/>
      <c r="L15" s="31"/>
      <c r="M15" s="6"/>
    </row>
    <row r="16" spans="1:13" ht="16.5" x14ac:dyDescent="0.3">
      <c r="A16" s="18" t="s">
        <v>22</v>
      </c>
      <c r="B16" s="59">
        <v>269</v>
      </c>
      <c r="C16" s="41"/>
      <c r="D16" s="8"/>
      <c r="E16" t="s">
        <v>24</v>
      </c>
      <c r="F16" s="7"/>
      <c r="G16" s="53" t="s">
        <v>12</v>
      </c>
      <c r="H16" s="54">
        <f>2500*H11</f>
        <v>672500</v>
      </c>
      <c r="M16" s="34"/>
    </row>
    <row r="17" spans="1:14" ht="16.5" x14ac:dyDescent="0.3">
      <c r="A17" s="18" t="s">
        <v>21</v>
      </c>
      <c r="B17" s="60">
        <f>B15*B16</f>
        <v>4589812.5</v>
      </c>
      <c r="C17" s="42"/>
      <c r="D17" s="8"/>
      <c r="E17">
        <v>249</v>
      </c>
      <c r="F17" s="46"/>
      <c r="G17" s="55" t="s">
        <v>16</v>
      </c>
      <c r="H17" s="54">
        <f>H13*0.025/12</f>
        <v>10087.5</v>
      </c>
      <c r="M17" s="7"/>
      <c r="N17" s="8"/>
    </row>
    <row r="18" spans="1:14" ht="16.5" x14ac:dyDescent="0.3">
      <c r="A18" s="18" t="s">
        <v>12</v>
      </c>
      <c r="B18" s="61">
        <f>269*B4</f>
        <v>672500</v>
      </c>
      <c r="C18" s="40"/>
      <c r="D18" s="8"/>
      <c r="E18" s="8" t="s">
        <v>25</v>
      </c>
      <c r="F18" s="7"/>
    </row>
    <row r="19" spans="1:14" ht="16.5" x14ac:dyDescent="0.3">
      <c r="A19" s="22" t="s">
        <v>16</v>
      </c>
      <c r="B19" s="61">
        <f>B17*0.025/12</f>
        <v>9562.109375</v>
      </c>
      <c r="C19" s="30"/>
      <c r="D19" s="8"/>
      <c r="E19" s="8"/>
      <c r="F19" s="7"/>
    </row>
    <row r="20" spans="1:14" x14ac:dyDescent="0.25">
      <c r="B20" s="14"/>
      <c r="E20" s="8"/>
      <c r="F20" s="8"/>
    </row>
    <row r="21" spans="1:14" x14ac:dyDescent="0.25">
      <c r="B21" s="14"/>
    </row>
    <row r="23" spans="1:14" x14ac:dyDescent="0.25">
      <c r="C23" t="s">
        <v>14</v>
      </c>
    </row>
    <row r="24" spans="1:14" x14ac:dyDescent="0.25">
      <c r="B24" s="11" t="s">
        <v>15</v>
      </c>
      <c r="C24" s="10" t="s">
        <v>20</v>
      </c>
      <c r="D24" s="10"/>
      <c r="E24" s="10" t="s">
        <v>11</v>
      </c>
      <c r="F24" s="10" t="s">
        <v>17</v>
      </c>
      <c r="G24" s="10" t="s">
        <v>18</v>
      </c>
      <c r="H24" s="10" t="s">
        <v>19</v>
      </c>
      <c r="I24" s="10"/>
    </row>
    <row r="25" spans="1:14" ht="17.25" x14ac:dyDescent="0.3">
      <c r="B25" s="11"/>
      <c r="C25" s="10">
        <v>375</v>
      </c>
      <c r="D25" s="10"/>
      <c r="E25" s="10">
        <v>6500000</v>
      </c>
      <c r="F25" s="12" t="e">
        <f>E25/B25</f>
        <v>#DIV/0!</v>
      </c>
      <c r="G25" s="12">
        <f>E25/C25</f>
        <v>17333.333333333332</v>
      </c>
      <c r="H25" s="12" t="e">
        <f>E25/#REF!</f>
        <v>#REF!</v>
      </c>
      <c r="I25" s="10" t="e">
        <f>C25/B25</f>
        <v>#DIV/0!</v>
      </c>
      <c r="J25" s="17"/>
    </row>
    <row r="26" spans="1:14" ht="17.25" x14ac:dyDescent="0.3">
      <c r="B26" s="11"/>
      <c r="C26" s="10">
        <v>250</v>
      </c>
      <c r="D26" s="10"/>
      <c r="E26" s="10">
        <v>5400000</v>
      </c>
      <c r="F26" s="12" t="e">
        <f t="shared" ref="F26:F31" si="0">E26/B26</f>
        <v>#DIV/0!</v>
      </c>
      <c r="G26" s="12">
        <f>E26/C26</f>
        <v>21600</v>
      </c>
      <c r="H26" s="12" t="e">
        <f>E26/#REF!</f>
        <v>#REF!</v>
      </c>
      <c r="I26" s="10" t="e">
        <f>C26/B26</f>
        <v>#DIV/0!</v>
      </c>
      <c r="J26" s="17"/>
    </row>
    <row r="27" spans="1:14" x14ac:dyDescent="0.25">
      <c r="B27" s="11">
        <v>225</v>
      </c>
      <c r="C27" s="10">
        <v>269</v>
      </c>
      <c r="D27" s="10"/>
      <c r="E27" s="12">
        <v>5000000</v>
      </c>
      <c r="F27" s="12">
        <f t="shared" si="0"/>
        <v>22222.222222222223</v>
      </c>
      <c r="G27" s="12">
        <f t="shared" ref="G27:G31" si="1">E27/C27</f>
        <v>18587.36059479554</v>
      </c>
      <c r="H27" s="12" t="e">
        <f>E27/#REF!</f>
        <v>#REF!</v>
      </c>
      <c r="I27" s="10"/>
    </row>
    <row r="28" spans="1:14" x14ac:dyDescent="0.25">
      <c r="B28" s="11"/>
      <c r="C28" s="10"/>
      <c r="D28" s="10"/>
      <c r="E28" s="12"/>
      <c r="F28" s="12" t="e">
        <f t="shared" si="0"/>
        <v>#DIV/0!</v>
      </c>
      <c r="G28" s="12" t="e">
        <f t="shared" si="1"/>
        <v>#DIV/0!</v>
      </c>
      <c r="H28" s="12" t="e">
        <f>E28/#REF!</f>
        <v>#REF!</v>
      </c>
      <c r="I28" s="10" t="e">
        <f>#REF!/B28</f>
        <v>#REF!</v>
      </c>
    </row>
    <row r="29" spans="1:14" x14ac:dyDescent="0.25">
      <c r="B29" s="11"/>
      <c r="C29" s="25"/>
      <c r="E29" s="26"/>
      <c r="F29" s="26" t="e">
        <f t="shared" si="0"/>
        <v>#DIV/0!</v>
      </c>
      <c r="G29" s="12" t="e">
        <f t="shared" si="1"/>
        <v>#DIV/0!</v>
      </c>
      <c r="H29" s="26" t="e">
        <f>E29/#REF!</f>
        <v>#REF!</v>
      </c>
      <c r="I29" s="10" t="e">
        <f>C29/B29</f>
        <v>#DIV/0!</v>
      </c>
    </row>
    <row r="30" spans="1:14" x14ac:dyDescent="0.25">
      <c r="E30" s="26"/>
      <c r="F30" s="26" t="e">
        <f t="shared" si="0"/>
        <v>#DIV/0!</v>
      </c>
      <c r="G30" s="26" t="e">
        <f t="shared" si="1"/>
        <v>#DIV/0!</v>
      </c>
      <c r="H30" s="26" t="e">
        <f>E30/#REF!</f>
        <v>#REF!</v>
      </c>
      <c r="I30" t="e">
        <f>#REF!/B30</f>
        <v>#REF!</v>
      </c>
    </row>
    <row r="31" spans="1:14" x14ac:dyDescent="0.25">
      <c r="E31" s="25"/>
      <c r="F31" s="26" t="e">
        <f t="shared" si="0"/>
        <v>#DIV/0!</v>
      </c>
      <c r="G31" s="26" t="e">
        <f t="shared" si="1"/>
        <v>#DIV/0!</v>
      </c>
      <c r="H31" s="26" t="e">
        <f>E31/#REF!</f>
        <v>#REF!</v>
      </c>
    </row>
    <row r="33" spans="1:8" x14ac:dyDescent="0.25">
      <c r="A33">
        <f>30*10.764</f>
        <v>322.91999999999996</v>
      </c>
      <c r="B33" s="9">
        <v>4950000</v>
      </c>
      <c r="C33">
        <f>B33/A33</f>
        <v>15328.8740245262</v>
      </c>
      <c r="D33">
        <v>297000</v>
      </c>
      <c r="E33">
        <v>30000</v>
      </c>
      <c r="F33">
        <f>E33+D33+B33</f>
        <v>5277000</v>
      </c>
      <c r="G33">
        <f>F33/A33</f>
        <v>16341.508732813083</v>
      </c>
      <c r="H33" s="8" t="e">
        <f>F33/#REF!</f>
        <v>#REF!</v>
      </c>
    </row>
    <row r="34" spans="1:8" x14ac:dyDescent="0.25">
      <c r="A34">
        <f>25*10.764</f>
        <v>269.09999999999997</v>
      </c>
      <c r="B34" s="9">
        <v>5500000</v>
      </c>
      <c r="C34">
        <f>B34/A34</f>
        <v>20438.498699368269</v>
      </c>
      <c r="D34">
        <v>224000</v>
      </c>
      <c r="E34">
        <v>30000</v>
      </c>
      <c r="F34">
        <f>E34+D34+B34</f>
        <v>5754000</v>
      </c>
      <c r="G34">
        <f>F34/A34</f>
        <v>21382.385730211819</v>
      </c>
      <c r="H34" s="8" t="e">
        <f>F34/#REF!</f>
        <v>#REF!</v>
      </c>
    </row>
    <row r="35" spans="1:8" x14ac:dyDescent="0.25">
      <c r="A35">
        <f>40*10.764</f>
        <v>430.55999999999995</v>
      </c>
      <c r="B35" s="9">
        <v>6500000</v>
      </c>
      <c r="C35">
        <f>B35/A35</f>
        <v>15096.618357487925</v>
      </c>
      <c r="G35" t="e">
        <f>F35/#REF!</f>
        <v>#REF!</v>
      </c>
    </row>
    <row r="36" spans="1:8" x14ac:dyDescent="0.25">
      <c r="A36">
        <f>25*10.764</f>
        <v>269.09999999999997</v>
      </c>
      <c r="B36" s="9">
        <v>4990000</v>
      </c>
      <c r="C36">
        <f>B36/A36</f>
        <v>18543.292456335937</v>
      </c>
    </row>
    <row r="37" spans="1:8" x14ac:dyDescent="0.25">
      <c r="A37">
        <f>25*10.764</f>
        <v>269.09999999999997</v>
      </c>
      <c r="B37" s="9">
        <v>4800000</v>
      </c>
      <c r="C37">
        <f>B37/A37</f>
        <v>17837.235228539579</v>
      </c>
    </row>
    <row r="38" spans="1:8" ht="15.75" x14ac:dyDescent="0.25">
      <c r="A38" s="31"/>
    </row>
    <row r="39" spans="1:8" ht="15.75" x14ac:dyDescent="0.25">
      <c r="A39" s="31"/>
    </row>
    <row r="40" spans="1:8" ht="15.75" x14ac:dyDescent="0.25">
      <c r="A40" s="31"/>
    </row>
    <row r="41" spans="1:8" ht="15.75" x14ac:dyDescent="0.25">
      <c r="A41" s="31"/>
    </row>
    <row r="42" spans="1:8" ht="15.75" x14ac:dyDescent="0.25">
      <c r="A42" s="31"/>
    </row>
    <row r="62" spans="3:5" x14ac:dyDescent="0.25">
      <c r="C62" s="8"/>
      <c r="D62" s="8"/>
      <c r="E62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25" sqref="W2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2023-09-22T11:12:52Z</dcterms:modified>
</cp:coreProperties>
</file>