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Shikhar Patil So Shri. Prashant Patil Flat no. 109\"/>
    </mc:Choice>
  </mc:AlternateContent>
  <xr:revisionPtr revIDLastSave="0" documentId="13_ncr:1_{F5846492-B8EF-44BD-ACCD-1CD6B655D2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N36" i="2" l="1"/>
  <c r="H22" i="2"/>
  <c r="K25" i="2"/>
  <c r="I27" i="2" l="1"/>
  <c r="I3" i="2" l="1"/>
  <c r="O8" i="2"/>
  <c r="H8" i="2"/>
  <c r="J8" i="2" s="1"/>
  <c r="K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L8" i="2" l="1"/>
  <c r="O11" i="2"/>
  <c r="I9" i="2"/>
  <c r="I10" i="2"/>
  <c r="I8" i="2"/>
  <c r="M9" i="2"/>
  <c r="M10" i="2"/>
  <c r="N8" i="2" l="1"/>
  <c r="N11" i="2" s="1"/>
  <c r="K26" i="2"/>
  <c r="M8" i="2"/>
  <c r="M11" i="2"/>
  <c r="C21" i="2"/>
  <c r="C27" i="2" s="1"/>
  <c r="C16" i="2"/>
  <c r="C26" i="2" s="1"/>
  <c r="C4" i="2"/>
  <c r="C24" i="2" s="1"/>
  <c r="J2" i="2"/>
  <c r="L2" i="2" s="1"/>
  <c r="K27" i="2" l="1"/>
  <c r="M26" i="2"/>
  <c r="C31" i="2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<sst xmlns="http://schemas.openxmlformats.org/spreadsheetml/2006/main" count="57" uniqueCount="45">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</sst>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164" fontId="8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207170</xdr:colOff>
      <xdr:row>24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31969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zoomScaleNormal="10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L2" sqref="L2"/>
    </sheetView>
  </sheetViews>
  <sheetFormatPr defaultRowHeight="16.5" x14ac:dyDescent="0.3"/>
  <cols>
    <col min="1" max="1" width="9.140625" style="35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1" t="s">
        <v>11</v>
      </c>
      <c r="C2" s="57">
        <v>856</v>
      </c>
      <c r="D2" s="7" t="s">
        <v>44</v>
      </c>
      <c r="E2" s="4"/>
      <c r="F2" s="4"/>
      <c r="G2" s="23"/>
      <c r="H2" s="1" t="s">
        <v>39</v>
      </c>
      <c r="I2" s="57">
        <v>19200</v>
      </c>
      <c r="J2" s="57">
        <f>C2</f>
        <v>856</v>
      </c>
      <c r="K2" s="57">
        <v>1784</v>
      </c>
      <c r="L2" s="47">
        <f>J2*K2</f>
        <v>1527104</v>
      </c>
      <c r="O2" s="54" t="s">
        <v>35</v>
      </c>
      <c r="P2" s="55">
        <f>C28</f>
        <v>1583600</v>
      </c>
      <c r="R2" s="19">
        <f>P2*0.025/12</f>
        <v>3299.1666666666665</v>
      </c>
      <c r="S2" s="17" t="s">
        <v>34</v>
      </c>
    </row>
    <row r="3" spans="1:19" x14ac:dyDescent="0.3">
      <c r="B3" s="22" t="s">
        <v>6</v>
      </c>
      <c r="C3" s="46">
        <v>350</v>
      </c>
      <c r="D3" s="14"/>
      <c r="E3" s="24"/>
      <c r="F3" s="24"/>
      <c r="G3" s="14"/>
      <c r="H3" s="1" t="s">
        <v>40</v>
      </c>
      <c r="I3" s="57">
        <f>MROUND(I2/10.764,1)</f>
        <v>1784</v>
      </c>
      <c r="J3" s="57"/>
      <c r="K3" s="47"/>
      <c r="L3" s="47">
        <f>N11</f>
        <v>1284000</v>
      </c>
      <c r="O3" s="54" t="s">
        <v>35</v>
      </c>
      <c r="P3" s="55">
        <f>C28</f>
        <v>1583600</v>
      </c>
      <c r="Q3" s="7"/>
      <c r="R3" s="19">
        <f>P3*0.04/12</f>
        <v>5278.666666666667</v>
      </c>
      <c r="S3" s="56" t="s">
        <v>36</v>
      </c>
    </row>
    <row r="4" spans="1:19" x14ac:dyDescent="0.3">
      <c r="B4" s="28" t="s">
        <v>18</v>
      </c>
      <c r="C4" s="47">
        <f>ROUND((C2*C3),0)</f>
        <v>299600</v>
      </c>
      <c r="F4" s="20"/>
      <c r="G4" s="20"/>
      <c r="I4" s="47"/>
      <c r="J4" s="57"/>
      <c r="K4" s="47"/>
      <c r="L4" s="47">
        <f>SUM(L2:L3)</f>
        <v>2811104</v>
      </c>
      <c r="O4" s="54" t="s">
        <v>35</v>
      </c>
      <c r="P4" s="55">
        <f>C28</f>
        <v>1583600</v>
      </c>
      <c r="Q4" s="7"/>
      <c r="R4" s="19">
        <f>P4*0.033/12</f>
        <v>4354.9000000000005</v>
      </c>
      <c r="S4" s="17" t="s">
        <v>37</v>
      </c>
    </row>
    <row r="5" spans="1:19" x14ac:dyDescent="0.3">
      <c r="B5" s="13" t="s">
        <v>14</v>
      </c>
    </row>
    <row r="6" spans="1:19" s="3" customFormat="1" ht="60" x14ac:dyDescent="0.2">
      <c r="A6" s="36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7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8" t="s">
        <v>26</v>
      </c>
      <c r="N6" s="5" t="s">
        <v>17</v>
      </c>
      <c r="O6" s="5" t="s">
        <v>42</v>
      </c>
    </row>
    <row r="7" spans="1:19" s="3" customFormat="1" ht="15" x14ac:dyDescent="0.2">
      <c r="A7" s="36"/>
      <c r="B7" s="4"/>
      <c r="C7" s="5" t="s">
        <v>43</v>
      </c>
      <c r="D7" s="4"/>
      <c r="E7" s="4"/>
      <c r="F7" s="4"/>
      <c r="G7" s="37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3">
        <v>1</v>
      </c>
      <c r="B8" s="40"/>
      <c r="C8" s="39">
        <v>856</v>
      </c>
      <c r="D8" s="44">
        <v>2023</v>
      </c>
      <c r="E8" s="44">
        <v>2023</v>
      </c>
      <c r="F8" s="44">
        <v>60</v>
      </c>
      <c r="G8" s="48">
        <v>1500</v>
      </c>
      <c r="H8" s="49">
        <f t="shared" ref="H8" si="0">E8-D8</f>
        <v>0</v>
      </c>
      <c r="I8" s="49">
        <f t="shared" ref="I8" si="1">F8-H8</f>
        <v>60</v>
      </c>
      <c r="J8" s="14">
        <f t="shared" ref="J8" si="2">IF(H8&gt;=5,90*H8/F8,0)</f>
        <v>0</v>
      </c>
      <c r="K8" s="49">
        <f t="shared" ref="K8" si="3">G8/100*J8</f>
        <v>0</v>
      </c>
      <c r="L8" s="49">
        <f>ROUND((G8-K8),0)</f>
        <v>1500</v>
      </c>
      <c r="M8" s="49">
        <f t="shared" ref="M8" si="4">O8-N8</f>
        <v>0</v>
      </c>
      <c r="N8" s="49">
        <f t="shared" ref="N8" si="5">ROUND((L8*C8),0)</f>
        <v>1284000</v>
      </c>
      <c r="O8" s="49">
        <f t="shared" ref="O8" si="6">ROUND((C8*G8),0)</f>
        <v>1284000</v>
      </c>
    </row>
    <row r="9" spans="1:19" s="11" customFormat="1" x14ac:dyDescent="0.25">
      <c r="A9" s="45">
        <v>2</v>
      </c>
      <c r="B9" s="40"/>
      <c r="C9" s="39">
        <v>0</v>
      </c>
      <c r="D9" s="44">
        <v>0</v>
      </c>
      <c r="E9" s="44">
        <v>0</v>
      </c>
      <c r="F9" s="44">
        <v>60</v>
      </c>
      <c r="G9" s="48">
        <v>0</v>
      </c>
      <c r="H9" s="49">
        <f t="shared" ref="H9:H10" si="7">E9-D9</f>
        <v>0</v>
      </c>
      <c r="I9" s="49">
        <f t="shared" ref="I9:I10" si="8">F9-H9</f>
        <v>60</v>
      </c>
      <c r="J9" s="49">
        <f t="shared" ref="J9:J10" si="9">IF(H9&gt;=5,90*H9/F9,0)</f>
        <v>0</v>
      </c>
      <c r="K9" s="49">
        <f t="shared" ref="K9:K10" si="10">G9/100*J9</f>
        <v>0</v>
      </c>
      <c r="L9" s="49">
        <f t="shared" ref="L9:L10" si="11">ROUND((G9-K9),0)</f>
        <v>0</v>
      </c>
      <c r="M9" s="49">
        <f t="shared" ref="M9:M10" si="12">O9-N9</f>
        <v>0</v>
      </c>
      <c r="N9" s="49">
        <f t="shared" ref="N9:N10" si="13">ROUND((L9*C9),0)</f>
        <v>0</v>
      </c>
      <c r="O9" s="49">
        <f t="shared" ref="O9:O10" si="14">ROUND((C9*G9),0)</f>
        <v>0</v>
      </c>
    </row>
    <row r="10" spans="1:19" s="11" customFormat="1" ht="17.25" customHeight="1" x14ac:dyDescent="0.25">
      <c r="A10" s="43">
        <v>3</v>
      </c>
      <c r="B10" s="40"/>
      <c r="C10" s="39">
        <v>0</v>
      </c>
      <c r="D10" s="44">
        <v>0</v>
      </c>
      <c r="E10" s="44">
        <v>0</v>
      </c>
      <c r="F10" s="44">
        <v>60</v>
      </c>
      <c r="G10" s="48">
        <v>0</v>
      </c>
      <c r="H10" s="49">
        <f t="shared" si="7"/>
        <v>0</v>
      </c>
      <c r="I10" s="49">
        <f t="shared" si="8"/>
        <v>60</v>
      </c>
      <c r="J10" s="49">
        <f t="shared" si="9"/>
        <v>0</v>
      </c>
      <c r="K10" s="49">
        <f t="shared" si="10"/>
        <v>0</v>
      </c>
      <c r="L10" s="49">
        <f t="shared" si="11"/>
        <v>0</v>
      </c>
      <c r="M10" s="49">
        <f t="shared" si="12"/>
        <v>0</v>
      </c>
      <c r="N10" s="49">
        <f t="shared" si="13"/>
        <v>0</v>
      </c>
      <c r="O10" s="49">
        <f t="shared" si="14"/>
        <v>0</v>
      </c>
    </row>
    <row r="11" spans="1:19" x14ac:dyDescent="0.3">
      <c r="A11" s="22"/>
      <c r="B11" s="41"/>
      <c r="C11" s="42"/>
      <c r="D11" s="42"/>
      <c r="E11" s="42"/>
      <c r="F11" s="6"/>
      <c r="G11" s="49"/>
      <c r="H11" s="49"/>
      <c r="I11" s="49"/>
      <c r="J11" s="51"/>
      <c r="K11" s="49"/>
      <c r="L11" s="51"/>
      <c r="M11" s="49">
        <f>SUM(M8:M10)</f>
        <v>0</v>
      </c>
      <c r="N11" s="49">
        <f>SUM(N8:N10)</f>
        <v>1284000</v>
      </c>
      <c r="O11" s="49">
        <f>SUM(O8:O10)</f>
        <v>1284000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5"/>
      <c r="O12" s="25"/>
    </row>
    <row r="13" spans="1:19" x14ac:dyDescent="0.3">
      <c r="B13" s="61" t="s">
        <v>20</v>
      </c>
      <c r="C13" s="61"/>
      <c r="D13" s="11"/>
      <c r="E13" s="11"/>
      <c r="F13" s="12"/>
      <c r="G13" s="12"/>
      <c r="H13" s="59"/>
      <c r="I13" s="15"/>
      <c r="J13" s="16"/>
      <c r="K13" s="12"/>
      <c r="L13" s="25"/>
      <c r="M13" s="25"/>
      <c r="N13" s="1"/>
      <c r="O13" s="1"/>
    </row>
    <row r="14" spans="1:19" x14ac:dyDescent="0.3">
      <c r="B14" s="21" t="s">
        <v>19</v>
      </c>
      <c r="C14" s="52">
        <v>0</v>
      </c>
      <c r="D14" s="11"/>
      <c r="E14" s="11"/>
      <c r="F14" s="58"/>
      <c r="G14" s="12"/>
      <c r="H14" s="15"/>
      <c r="I14" s="15"/>
      <c r="J14" s="16"/>
      <c r="K14" s="12"/>
      <c r="L14" s="25"/>
      <c r="M14" s="25"/>
      <c r="N14" s="1"/>
      <c r="O14" s="1"/>
    </row>
    <row r="15" spans="1:19" x14ac:dyDescent="0.3">
      <c r="B15" s="22" t="s">
        <v>6</v>
      </c>
      <c r="C15" s="46">
        <v>0</v>
      </c>
      <c r="D15" s="11"/>
      <c r="E15" s="11"/>
      <c r="F15" s="58"/>
      <c r="G15" s="12"/>
      <c r="H15" s="11"/>
      <c r="I15" s="15"/>
      <c r="K15" s="12"/>
      <c r="L15" s="25"/>
      <c r="M15" s="25">
        <v>1842</v>
      </c>
      <c r="N15" s="1"/>
      <c r="O15" s="1"/>
    </row>
    <row r="16" spans="1:19" x14ac:dyDescent="0.3">
      <c r="B16" s="22" t="s">
        <v>7</v>
      </c>
      <c r="C16" s="50">
        <f>ROUND((C14*C15),0)</f>
        <v>0</v>
      </c>
      <c r="D16" s="11"/>
      <c r="E16" s="11"/>
      <c r="F16" s="58"/>
      <c r="G16" s="12"/>
      <c r="H16" s="11"/>
      <c r="I16" s="15"/>
      <c r="K16" s="12"/>
      <c r="L16" s="25"/>
      <c r="M16" s="25"/>
      <c r="N16" s="1"/>
      <c r="O16" s="1"/>
    </row>
    <row r="17" spans="1:15" x14ac:dyDescent="0.3">
      <c r="B17" s="10"/>
      <c r="C17" s="11"/>
      <c r="D17" s="11"/>
      <c r="E17" s="11"/>
      <c r="F17" s="58"/>
      <c r="G17" s="12"/>
      <c r="H17" s="11"/>
      <c r="I17" s="15"/>
      <c r="K17" s="12"/>
      <c r="L17" s="25"/>
      <c r="M17" s="25"/>
      <c r="N17" s="1"/>
      <c r="O17" s="1"/>
    </row>
    <row r="18" spans="1:15" ht="22.5" customHeight="1" x14ac:dyDescent="0.3">
      <c r="B18" s="62" t="s">
        <v>15</v>
      </c>
      <c r="C18" s="63"/>
      <c r="D18" s="11"/>
      <c r="E18" s="11"/>
      <c r="F18" s="58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1" t="s">
        <v>11</v>
      </c>
      <c r="C19" s="52">
        <v>0</v>
      </c>
      <c r="E19" s="18"/>
      <c r="G19" s="1"/>
      <c r="H19" s="1"/>
      <c r="I19" s="1"/>
      <c r="K19" s="1"/>
      <c r="M19" s="1"/>
      <c r="N19" s="1"/>
      <c r="O19" s="1"/>
    </row>
    <row r="20" spans="1:15" ht="16.5" customHeight="1" x14ac:dyDescent="0.3">
      <c r="B20" s="22" t="s">
        <v>6</v>
      </c>
      <c r="C20" s="46">
        <v>0</v>
      </c>
      <c r="D20" s="26"/>
      <c r="E20" s="7"/>
      <c r="G20" s="1"/>
      <c r="H20" s="1"/>
      <c r="I20" s="1"/>
      <c r="K20" s="1"/>
      <c r="M20" s="1"/>
      <c r="N20" s="1"/>
      <c r="O20" s="1"/>
    </row>
    <row r="21" spans="1:15" x14ac:dyDescent="0.3">
      <c r="B21" s="22" t="s">
        <v>7</v>
      </c>
      <c r="C21" s="50">
        <f>ROUND((C19*C20),0)</f>
        <v>0</v>
      </c>
      <c r="D21" s="9"/>
      <c r="E21" s="7"/>
      <c r="G21" s="1"/>
      <c r="H21" s="1"/>
      <c r="I21" s="1"/>
      <c r="K21" s="1"/>
      <c r="M21" s="1"/>
      <c r="N21" s="1"/>
      <c r="O21" s="1"/>
    </row>
    <row r="22" spans="1:15" x14ac:dyDescent="0.3">
      <c r="B22" s="35"/>
      <c r="C22" s="18"/>
      <c r="D22" s="9"/>
      <c r="E22" s="7"/>
      <c r="G22" s="1"/>
      <c r="H22" s="1">
        <f>158000/856</f>
        <v>184.57943925233644</v>
      </c>
      <c r="I22" s="1"/>
      <c r="K22" s="1"/>
      <c r="M22" s="1"/>
      <c r="N22" s="1"/>
      <c r="O22" s="1"/>
    </row>
    <row r="23" spans="1:15" x14ac:dyDescent="0.3">
      <c r="C23" s="9" t="s">
        <v>22</v>
      </c>
      <c r="D23" s="9"/>
      <c r="E23" s="7"/>
      <c r="G23" s="1"/>
      <c r="H23" s="1"/>
      <c r="I23" s="1"/>
      <c r="K23" s="1"/>
      <c r="M23" s="1"/>
      <c r="N23" s="1"/>
      <c r="O23" s="1"/>
    </row>
    <row r="24" spans="1:15" x14ac:dyDescent="0.3">
      <c r="B24" s="2" t="s">
        <v>13</v>
      </c>
      <c r="C24" s="47">
        <f>C4</f>
        <v>299600</v>
      </c>
      <c r="D24" s="18"/>
      <c r="E24" s="7"/>
      <c r="G24" s="1"/>
      <c r="H24" s="1"/>
      <c r="I24" s="1"/>
      <c r="K24" s="1"/>
      <c r="M24" s="1"/>
      <c r="N24" s="1"/>
      <c r="O24" s="1"/>
    </row>
    <row r="25" spans="1:15" x14ac:dyDescent="0.3">
      <c r="B25" s="2" t="s">
        <v>14</v>
      </c>
      <c r="C25" s="47">
        <f>N11</f>
        <v>1284000</v>
      </c>
      <c r="D25" s="18"/>
      <c r="E25" s="7"/>
      <c r="G25" s="1"/>
      <c r="H25" s="1"/>
      <c r="I25" s="1"/>
      <c r="K25" s="1">
        <f>1700+289</f>
        <v>1989</v>
      </c>
      <c r="M25" s="1"/>
      <c r="N25" s="1"/>
      <c r="O25" s="1"/>
    </row>
    <row r="26" spans="1:15" x14ac:dyDescent="0.3">
      <c r="B26" s="2" t="s">
        <v>21</v>
      </c>
      <c r="C26" s="47">
        <f>C16</f>
        <v>0</v>
      </c>
      <c r="D26" s="18"/>
      <c r="E26" s="19"/>
      <c r="I26" s="1">
        <v>79.489999999999995</v>
      </c>
      <c r="K26" s="57">
        <f>L8</f>
        <v>1500</v>
      </c>
      <c r="L26" s="1">
        <v>350</v>
      </c>
      <c r="M26" s="57">
        <f>SUM(K26:L26)</f>
        <v>1850</v>
      </c>
      <c r="N26" s="1"/>
      <c r="O26" s="1"/>
    </row>
    <row r="27" spans="1:15" x14ac:dyDescent="0.3">
      <c r="A27" s="1"/>
      <c r="B27" s="2" t="s">
        <v>12</v>
      </c>
      <c r="C27" s="47">
        <f>C21</f>
        <v>0</v>
      </c>
      <c r="D27" s="18"/>
      <c r="E27" s="19"/>
      <c r="I27" s="1">
        <f>I26*10.764</f>
        <v>855.63035999999988</v>
      </c>
      <c r="K27" s="57">
        <f>K25-K26</f>
        <v>489</v>
      </c>
      <c r="M27" s="1"/>
      <c r="N27" s="1"/>
      <c r="O27" s="1"/>
    </row>
    <row r="28" spans="1:15" x14ac:dyDescent="0.3">
      <c r="A28" s="1"/>
      <c r="B28" s="13" t="s">
        <v>8</v>
      </c>
      <c r="C28" s="53">
        <f>C24+C25+C26+C27</f>
        <v>1583600</v>
      </c>
      <c r="D28" s="17"/>
      <c r="I28" s="1"/>
      <c r="K28" s="1"/>
      <c r="M28" s="1"/>
      <c r="N28" s="1"/>
      <c r="O28" s="1"/>
    </row>
    <row r="29" spans="1:15" x14ac:dyDescent="0.3">
      <c r="A29" s="1"/>
      <c r="B29" s="13" t="s">
        <v>9</v>
      </c>
      <c r="C29" s="53">
        <f>MROUND(C28*90%,1)</f>
        <v>1425240</v>
      </c>
      <c r="D29" s="19"/>
      <c r="I29" s="1"/>
      <c r="K29" s="1"/>
      <c r="M29" s="1"/>
      <c r="N29" s="1"/>
      <c r="O29" s="1"/>
    </row>
    <row r="30" spans="1:15" x14ac:dyDescent="0.3">
      <c r="A30" s="1"/>
      <c r="B30" s="13" t="s">
        <v>10</v>
      </c>
      <c r="C30" s="53">
        <f>MROUND(C28*80%,1)</f>
        <v>1266880</v>
      </c>
      <c r="D30" s="19"/>
      <c r="I30" s="1"/>
      <c r="K30" s="1"/>
      <c r="M30" s="1"/>
      <c r="N30" s="1"/>
      <c r="O30" s="1"/>
    </row>
    <row r="31" spans="1:15" x14ac:dyDescent="0.3">
      <c r="A31" s="1"/>
      <c r="B31" s="2" t="s">
        <v>24</v>
      </c>
      <c r="C31" s="47">
        <f>O11</f>
        <v>1284000</v>
      </c>
      <c r="D31" s="27"/>
      <c r="H31" s="29"/>
      <c r="I31" s="1"/>
      <c r="K31" s="1"/>
      <c r="M31" s="1"/>
      <c r="N31" s="1"/>
      <c r="O31" s="1"/>
    </row>
    <row r="32" spans="1:15" x14ac:dyDescent="0.3">
      <c r="A32" s="1"/>
      <c r="B32" s="13" t="s">
        <v>41</v>
      </c>
      <c r="C32" s="60">
        <f>MROUND(C31*0.85,1)</f>
        <v>1091400</v>
      </c>
      <c r="H32" s="29"/>
      <c r="I32" s="1"/>
      <c r="K32" s="1"/>
      <c r="M32" s="1"/>
      <c r="N32" s="1"/>
      <c r="O32" s="1"/>
    </row>
    <row r="33" spans="1:15" x14ac:dyDescent="0.3">
      <c r="A33" s="1"/>
      <c r="H33" s="29"/>
      <c r="I33" s="1"/>
      <c r="K33" s="1"/>
      <c r="M33" s="1"/>
      <c r="N33" s="1"/>
      <c r="O33" s="1"/>
    </row>
    <row r="34" spans="1:15" x14ac:dyDescent="0.3">
      <c r="A34" s="1"/>
      <c r="E34" s="30"/>
      <c r="H34" s="29"/>
      <c r="I34" s="1"/>
      <c r="K34" s="1"/>
      <c r="M34" s="1"/>
      <c r="N34" s="1"/>
      <c r="O34" s="1"/>
    </row>
    <row r="35" spans="1:15" x14ac:dyDescent="0.3">
      <c r="A35" s="1"/>
      <c r="E35" s="30"/>
      <c r="H35" s="29"/>
      <c r="I35" s="1"/>
      <c r="K35" s="1"/>
      <c r="M35" s="1"/>
      <c r="N35" s="1"/>
      <c r="O35" s="1"/>
    </row>
    <row r="36" spans="1:15" x14ac:dyDescent="0.3">
      <c r="A36" s="1"/>
      <c r="E36" s="30"/>
      <c r="H36" s="29"/>
      <c r="I36" s="1"/>
      <c r="K36" s="1"/>
      <c r="M36" s="1">
        <v>79.489999999999995</v>
      </c>
      <c r="N36" s="1">
        <f>M36*10.764</f>
        <v>855.63035999999988</v>
      </c>
      <c r="O36" s="1"/>
    </row>
    <row r="37" spans="1:15" x14ac:dyDescent="0.3">
      <c r="A37" s="1"/>
      <c r="E37" s="30"/>
      <c r="H37" s="29"/>
      <c r="I37" s="1"/>
      <c r="K37" s="1"/>
      <c r="M37" s="1"/>
      <c r="N37" s="1"/>
      <c r="O37" s="1"/>
    </row>
    <row r="38" spans="1:15" x14ac:dyDescent="0.3">
      <c r="A38" s="1"/>
      <c r="E38" s="30"/>
      <c r="H38" s="29"/>
      <c r="I38" s="1"/>
      <c r="K38" s="1"/>
      <c r="M38" s="1"/>
      <c r="N38" s="1"/>
      <c r="O38" s="1"/>
    </row>
    <row r="39" spans="1:15" x14ac:dyDescent="0.3">
      <c r="A39" s="1"/>
      <c r="E39" s="30"/>
      <c r="H39" s="29"/>
      <c r="I39" s="1"/>
      <c r="K39" s="1"/>
      <c r="M39" s="1"/>
      <c r="N39" s="1"/>
      <c r="O39" s="1"/>
    </row>
    <row r="40" spans="1:15" x14ac:dyDescent="0.3">
      <c r="A40" s="1"/>
      <c r="L40" s="30"/>
      <c r="O40" s="29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1"/>
      <c r="G52" s="31"/>
      <c r="H52" s="31"/>
      <c r="I52" s="31"/>
      <c r="J52" s="13"/>
    </row>
    <row r="53" spans="1:10" x14ac:dyDescent="0.3">
      <c r="A53" s="1"/>
      <c r="B53" s="1"/>
      <c r="F53" s="29"/>
      <c r="G53" s="1"/>
      <c r="H53" s="29"/>
      <c r="I53" s="29"/>
    </row>
    <row r="54" spans="1:10" x14ac:dyDescent="0.3">
      <c r="A54" s="1"/>
      <c r="B54" s="1"/>
      <c r="F54" s="29"/>
      <c r="G54" s="29"/>
      <c r="H54" s="32"/>
      <c r="I54" s="32"/>
    </row>
    <row r="55" spans="1:10" x14ac:dyDescent="0.3">
      <c r="A55" s="1"/>
      <c r="B55" s="1"/>
      <c r="F55" s="29"/>
      <c r="G55" s="29"/>
      <c r="H55" s="29"/>
      <c r="I55" s="29"/>
    </row>
    <row r="56" spans="1:10" x14ac:dyDescent="0.3">
      <c r="A56" s="1"/>
      <c r="B56" s="1"/>
      <c r="F56" s="29"/>
      <c r="G56" s="33"/>
      <c r="H56" s="29"/>
      <c r="I56" s="29"/>
    </row>
    <row r="57" spans="1:10" x14ac:dyDescent="0.3">
      <c r="A57" s="1"/>
      <c r="B57" s="1"/>
      <c r="F57" s="29"/>
      <c r="G57" s="29"/>
      <c r="H57" s="29"/>
      <c r="I57" s="29"/>
    </row>
    <row r="58" spans="1:10" x14ac:dyDescent="0.3">
      <c r="A58" s="1"/>
      <c r="B58" s="1"/>
      <c r="F58" s="29"/>
      <c r="G58" s="29"/>
      <c r="H58" s="29"/>
      <c r="I58" s="29"/>
    </row>
    <row r="59" spans="1:10" x14ac:dyDescent="0.3">
      <c r="A59" s="1"/>
      <c r="B59" s="1"/>
      <c r="F59" s="29"/>
      <c r="G59" s="29"/>
      <c r="H59" s="29"/>
      <c r="I59" s="29"/>
    </row>
    <row r="60" spans="1:10" x14ac:dyDescent="0.3">
      <c r="A60" s="1"/>
      <c r="B60" s="1"/>
      <c r="F60" s="29"/>
      <c r="G60" s="29"/>
      <c r="H60" s="29"/>
      <c r="I60" s="29"/>
    </row>
    <row r="61" spans="1:10" x14ac:dyDescent="0.3">
      <c r="A61" s="1"/>
      <c r="B61" s="1"/>
      <c r="F61" s="29"/>
      <c r="G61" s="29"/>
      <c r="H61" s="29"/>
      <c r="I61" s="29"/>
    </row>
    <row r="62" spans="1:10" x14ac:dyDescent="0.3">
      <c r="A62" s="1"/>
      <c r="B62" s="1"/>
      <c r="F62" s="29"/>
      <c r="G62" s="29"/>
      <c r="H62" s="29"/>
      <c r="I62" s="29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4"/>
    </row>
    <row r="69" spans="1:6" x14ac:dyDescent="0.3">
      <c r="A69" s="1"/>
      <c r="B69" s="1"/>
      <c r="F69" s="34"/>
    </row>
    <row r="70" spans="1:6" x14ac:dyDescent="0.3">
      <c r="A70" s="1"/>
      <c r="B70" s="1"/>
      <c r="F70" s="34"/>
    </row>
    <row r="71" spans="1:6" x14ac:dyDescent="0.3">
      <c r="A71" s="1"/>
      <c r="B71" s="1"/>
      <c r="F71" s="34"/>
    </row>
    <row r="72" spans="1:6" x14ac:dyDescent="0.3">
      <c r="A72" s="1"/>
      <c r="B72" s="1"/>
      <c r="F72" s="34"/>
    </row>
    <row r="73" spans="1:6" x14ac:dyDescent="0.3">
      <c r="A73" s="1"/>
      <c r="B73" s="1"/>
      <c r="F73" s="34"/>
    </row>
    <row r="74" spans="1:6" x14ac:dyDescent="0.3">
      <c r="A74" s="1"/>
      <c r="B74" s="1"/>
      <c r="F74" s="34"/>
    </row>
    <row r="75" spans="1:6" x14ac:dyDescent="0.3">
      <c r="A75" s="1"/>
      <c r="B75" s="1"/>
      <c r="F75" s="34"/>
    </row>
    <row r="76" spans="1:6" x14ac:dyDescent="0.3">
      <c r="A76" s="1"/>
      <c r="B76" s="1"/>
      <c r="F76" s="34"/>
    </row>
    <row r="77" spans="1:6" x14ac:dyDescent="0.3">
      <c r="A77" s="1"/>
      <c r="B77" s="1"/>
      <c r="F77" s="34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7" sqref="P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2023-09-14T06:13:59Z</dcterms:modified>
</cp:coreProperties>
</file>