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F405CDBE-0E91-4091-B2FB-0789DB3B33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2" sheetId="7" r:id="rId2"/>
    <sheet name="Sheet3" sheetId="8" r:id="rId3"/>
    <sheet name="Sheet1" sheetId="6" r:id="rId4"/>
    <sheet name="Sheet4" sheetId="9" r:id="rId5"/>
    <sheet name="Sheet5" sheetId="10" r:id="rId6"/>
    <sheet name="Sheet6" sheetId="11" r:id="rId7"/>
  </sheets>
  <calcPr calcId="191029"/>
</workbook>
</file>

<file path=xl/calcChain.xml><?xml version="1.0" encoding="utf-8"?>
<calcChain xmlns="http://schemas.openxmlformats.org/spreadsheetml/2006/main">
  <c r="C10" i="5" l="1"/>
  <c r="C19" i="5"/>
  <c r="J23" i="5" l="1"/>
  <c r="J24" i="5" s="1"/>
  <c r="I21" i="5"/>
  <c r="M10" i="5"/>
  <c r="H40" i="5"/>
  <c r="J33" i="5"/>
  <c r="M11" i="5" l="1"/>
  <c r="J35" i="5"/>
  <c r="J32" i="5"/>
  <c r="J34" i="5"/>
  <c r="K42" i="5"/>
  <c r="L42" i="5" s="1"/>
  <c r="H42" i="5"/>
  <c r="K41" i="5"/>
  <c r="H41" i="5"/>
  <c r="N40" i="5"/>
  <c r="K40" i="5"/>
  <c r="M40" i="5" s="1"/>
  <c r="K39" i="5"/>
  <c r="M39" i="5" s="1"/>
  <c r="H39" i="5"/>
  <c r="I37" i="5"/>
  <c r="H37" i="5"/>
  <c r="I36" i="5"/>
  <c r="H36" i="5"/>
  <c r="I35" i="5"/>
  <c r="H35" i="5"/>
  <c r="I34" i="5"/>
  <c r="H34" i="5"/>
  <c r="H33" i="5"/>
  <c r="I33" i="5" s="1"/>
  <c r="I32" i="5"/>
  <c r="H32" i="5"/>
  <c r="L7" i="5"/>
  <c r="M7" i="5" s="1"/>
  <c r="C13" i="5"/>
  <c r="C8" i="5"/>
  <c r="C9" i="5" s="1"/>
  <c r="L41" i="5" l="1"/>
  <c r="M41" i="5"/>
  <c r="C14" i="5"/>
  <c r="C15" i="5" s="1"/>
  <c r="C16" i="5" s="1"/>
  <c r="C20" i="5" s="1"/>
  <c r="C23" i="5" s="1"/>
  <c r="L39" i="5"/>
  <c r="L40" i="5"/>
  <c r="C21" i="5" l="1"/>
  <c r="C22" i="5"/>
</calcChain>
</file>

<file path=xl/sharedStrings.xml><?xml version="1.0" encoding="utf-8"?>
<sst xmlns="http://schemas.openxmlformats.org/spreadsheetml/2006/main" count="32" uniqueCount="32">
  <si>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</si>
  <si>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</si>
  <si>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</si>
  <si>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</si>
  <si>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</si>
  <si>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</si>
  <si>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</si>
  <si>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</si>
  <si>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</si>
  <si>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</si>
  <si>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</si>
  <si>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</si>
  <si>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</si>
  <si>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</si>
  <si>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</si>
  <si>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</si>
  <si>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</si>
  <si>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</si>
  <si>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</si>
  <si>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</si>
  <si>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</si>
  <si>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</si>
  <si>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</si>
  <si>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</si>
  <si>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</si>
  <si>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</si>
  <si>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</si>
  <si>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Higher Weightage Remark</t>
  </si>
  <si>
    <t>approx</t>
  </si>
  <si>
    <t xml:space="preserve">Price Indicators </t>
  </si>
  <si>
    <t xml:space="preserve">Built up </t>
  </si>
  <si>
    <t>Flat No. 713, 7th Floor, Lok Sarita, Marol Miltary Road, Andheri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</si>
</sst>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20"/>
      <color rgb="FF000000"/>
      <name val="Arial Narrow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4" fillId="0" borderId="0" xfId="0" applyFont="1"/>
    <xf numFmtId="0" fontId="4" fillId="0" borderId="1" xfId="0" applyFont="1" applyBorder="1"/>
    <xf numFmtId="43" fontId="4" fillId="0" borderId="0" xfId="0" applyNumberFormat="1" applyFont="1"/>
    <xf numFmtId="0" fontId="5" fillId="3" borderId="0" xfId="0" applyFont="1" applyFill="1"/>
    <xf numFmtId="43" fontId="4" fillId="0" borderId="1" xfId="0" applyNumberFormat="1" applyFont="1" applyBorder="1"/>
    <xf numFmtId="0" fontId="4" fillId="2" borderId="1" xfId="0" applyFont="1" applyFill="1" applyBorder="1"/>
    <xf numFmtId="0" fontId="6" fillId="0" borderId="0" xfId="0" applyFont="1" applyAlignment="1">
      <alignment horizontal="center" vertical="center"/>
    </xf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47625</xdr:rowOff>
    </xdr:from>
    <xdr:to>
      <xdr:col>23</xdr:col>
      <xdr:colOff>171450</xdr:colOff>
      <xdr:row>43</xdr:row>
      <xdr:rowOff>85639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9F31C2E-9D59-F8D1-1782-7D76AC88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8125"/>
          <a:ext cx="13849350" cy="817236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28575</xdr:rowOff>
    </xdr:from>
    <xdr:to>
      <xdr:col>22</xdr:col>
      <xdr:colOff>28575</xdr:colOff>
      <xdr:row>42</xdr:row>
      <xdr:rowOff>8511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CFAC1E5-8562-F435-BBE8-5EB9FAA5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"/>
          <a:ext cx="12830175" cy="779043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20</xdr:col>
      <xdr:colOff>209550</xdr:colOff>
      <xdr:row>41</xdr:row>
      <xdr:rowOff>47244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BA31A64-CA9D-93AA-08A9-022EE2B5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0525"/>
          <a:ext cx="11639550" cy="746721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152399</xdr:colOff>
      <xdr:row>1</xdr:row>
      <xdr:rowOff>133350</xdr:rowOff>
    </xdr:from>
    <xdr:to>
      <xdr:col>18</xdr:col>
      <xdr:colOff>562302</xdr:colOff>
      <xdr:row>34</xdr:row>
      <xdr:rowOff>95250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A675A93F-DFBE-589F-C7BB-D6EAB111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323850"/>
          <a:ext cx="10773103" cy="6248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F37A5-2296-1C96-11DB-B285DDBA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C0BEE-3ACE-654B-6E9D-E9205C20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6382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B3:Q42"/>
  <sheetViews>
    <sheetView tabSelected="1" workbookViewId="0">
      <selection activeCell="O23" sqref="O23"/>
    </sheetView>
  </sheetViews>
  <sheetFormatPr defaultRowHeight="15" x14ac:dyDescent="0.25"/>
  <cols>
    <col min="2" max="2" width="28.42578125" bestFit="1" customWidth="1"/>
    <col min="3" max="3" width="18.28515625" customWidth="1"/>
    <col min="4" max="5" width="12.5703125" bestFit="1" customWidth="1"/>
    <col min="7" max="7" width="14.28515625" bestFit="1" customWidth="1"/>
  </cols>
  <sheetData>
    <row r="3" spans="2:17" ht="15.75" x14ac:dyDescent="0.25">
      <c r="B3" s="18" t="s">
        <v>31</v>
      </c>
      <c r="C3" s="18"/>
      <c r="D3" s="18"/>
    </row>
    <row r="5" spans="2:17" ht="16.5" x14ac:dyDescent="0.3">
      <c r="B5" s="4" t="s">
        <v>17</v>
      </c>
      <c r="C5" s="4"/>
      <c r="D5" s="4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2:17" ht="16.5" x14ac:dyDescent="0.3">
      <c r="B6" s="4" t="s">
        <v>4</v>
      </c>
      <c r="C6" s="4">
        <v>2023</v>
      </c>
      <c r="D6" s="4"/>
      <c r="E6" s="11"/>
      <c r="F6" s="11"/>
      <c r="G6" s="11"/>
      <c r="H6" s="11"/>
      <c r="I6" s="11"/>
      <c r="J6" s="12" t="s">
        <v>1</v>
      </c>
      <c r="K6" s="12"/>
      <c r="L6" s="12"/>
      <c r="M6" s="12"/>
      <c r="N6" s="11"/>
      <c r="O6" s="11"/>
      <c r="P6" s="11"/>
      <c r="Q6" s="11"/>
    </row>
    <row r="7" spans="2:17" ht="16.5" x14ac:dyDescent="0.3">
      <c r="B7" s="4" t="s">
        <v>5</v>
      </c>
      <c r="C7" s="4">
        <v>2001</v>
      </c>
      <c r="D7" s="4" t="s">
        <v>28</v>
      </c>
      <c r="E7" s="11"/>
      <c r="F7" s="11"/>
      <c r="G7" s="11"/>
      <c r="H7" s="11"/>
      <c r="I7" s="11"/>
      <c r="J7" s="12">
        <v>1978</v>
      </c>
      <c r="K7" s="12">
        <v>2023</v>
      </c>
      <c r="L7" s="12">
        <f>K7-J7</f>
        <v>45</v>
      </c>
      <c r="M7" s="12">
        <f>L7-60</f>
        <v>-15</v>
      </c>
      <c r="N7" s="11"/>
      <c r="O7" s="11"/>
      <c r="P7" s="11"/>
      <c r="Q7" s="11"/>
    </row>
    <row r="8" spans="2:17" ht="16.5" x14ac:dyDescent="0.3">
      <c r="B8" s="4" t="s">
        <v>6</v>
      </c>
      <c r="C8" s="4">
        <f>C6-C7</f>
        <v>22</v>
      </c>
      <c r="D8" s="4"/>
      <c r="E8" s="11"/>
      <c r="F8" s="11"/>
      <c r="G8" s="11"/>
      <c r="H8" s="11"/>
      <c r="I8" s="11"/>
      <c r="J8" s="12">
        <v>3</v>
      </c>
      <c r="K8" s="12"/>
      <c r="L8" s="12"/>
      <c r="M8" s="11"/>
      <c r="N8" s="11"/>
      <c r="O8" s="11"/>
      <c r="P8" s="11"/>
      <c r="Q8" s="11"/>
    </row>
    <row r="9" spans="2:17" ht="16.5" x14ac:dyDescent="0.3">
      <c r="B9" s="4"/>
      <c r="C9" s="4">
        <f>C8-60</f>
        <v>-38</v>
      </c>
      <c r="D9" s="4"/>
      <c r="E9" s="11"/>
      <c r="F9" s="11"/>
      <c r="G9" s="11"/>
      <c r="H9" s="11"/>
      <c r="I9" s="11"/>
      <c r="J9" s="12" t="s">
        <v>26</v>
      </c>
      <c r="K9" s="12" t="s">
        <v>24</v>
      </c>
      <c r="L9" s="12"/>
      <c r="M9" s="11">
        <v>26620</v>
      </c>
      <c r="N9" s="11"/>
      <c r="O9" s="11"/>
      <c r="P9" s="11"/>
      <c r="Q9" s="11"/>
    </row>
    <row r="10" spans="2:17" ht="16.5" x14ac:dyDescent="0.3">
      <c r="B10" s="4" t="s">
        <v>7</v>
      </c>
      <c r="C10" s="6">
        <f>2800*352</f>
        <v>985600</v>
      </c>
      <c r="D10" s="6"/>
      <c r="E10" s="11"/>
      <c r="F10" s="11"/>
      <c r="G10" s="11"/>
      <c r="H10" s="11"/>
      <c r="I10" s="11"/>
      <c r="J10" s="12">
        <v>550</v>
      </c>
      <c r="K10" s="12">
        <v>650</v>
      </c>
      <c r="L10" s="12"/>
      <c r="M10" s="11">
        <f>M9/100*110</f>
        <v>29282</v>
      </c>
      <c r="N10" s="11"/>
      <c r="O10" s="11"/>
      <c r="P10" s="11"/>
      <c r="Q10" s="11"/>
    </row>
    <row r="11" spans="2:17" ht="16.5" x14ac:dyDescent="0.3">
      <c r="B11" s="4" t="s">
        <v>8</v>
      </c>
      <c r="C11" s="4"/>
      <c r="D11" s="4"/>
      <c r="E11" s="11"/>
      <c r="F11" s="11"/>
      <c r="G11" s="11"/>
      <c r="H11" s="11"/>
      <c r="I11" s="11"/>
      <c r="J11" s="12">
        <v>542</v>
      </c>
      <c r="K11" s="12"/>
      <c r="L11" s="12"/>
      <c r="M11" s="11">
        <f>M10/10.764</f>
        <v>2720.3641768859161</v>
      </c>
      <c r="N11" s="11"/>
      <c r="O11" s="11"/>
      <c r="P11" s="11"/>
      <c r="Q11" s="11"/>
    </row>
    <row r="12" spans="2:17" ht="16.5" x14ac:dyDescent="0.3">
      <c r="B12" s="4"/>
      <c r="C12" s="4"/>
      <c r="D12" s="4"/>
      <c r="E12" s="11"/>
      <c r="F12" s="11"/>
      <c r="G12" s="11"/>
      <c r="H12" s="11"/>
      <c r="I12" s="11"/>
      <c r="J12" s="12"/>
      <c r="K12" s="12"/>
      <c r="L12" s="12"/>
      <c r="M12" s="11"/>
      <c r="N12" s="11"/>
      <c r="O12" s="11"/>
      <c r="P12" s="11"/>
      <c r="Q12" s="11"/>
    </row>
    <row r="13" spans="2:17" ht="16.5" x14ac:dyDescent="0.3">
      <c r="B13" s="4" t="s">
        <v>9</v>
      </c>
      <c r="C13" s="4">
        <f>100-10</f>
        <v>90</v>
      </c>
      <c r="D13" s="4"/>
      <c r="E13" s="11"/>
      <c r="F13" s="11"/>
      <c r="G13" s="11"/>
      <c r="H13" s="11"/>
      <c r="I13" s="11"/>
      <c r="J13" s="12"/>
      <c r="K13" s="12"/>
      <c r="L13" s="12"/>
      <c r="M13" s="11"/>
      <c r="N13" s="11"/>
      <c r="O13" s="11"/>
      <c r="P13" s="11"/>
      <c r="Q13" s="11"/>
    </row>
    <row r="14" spans="2:17" ht="16.5" x14ac:dyDescent="0.3">
      <c r="B14" s="4" t="s">
        <v>10</v>
      </c>
      <c r="C14" s="4">
        <f>C13*C8/60</f>
        <v>33</v>
      </c>
      <c r="D14" s="4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5" spans="2:17" ht="16.5" x14ac:dyDescent="0.3">
      <c r="B15" s="4"/>
      <c r="C15" s="7">
        <f>C14%</f>
        <v>0.33</v>
      </c>
      <c r="D15" s="7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</row>
    <row r="16" spans="2:17" ht="16.5" x14ac:dyDescent="0.3">
      <c r="B16" s="4" t="s">
        <v>11</v>
      </c>
      <c r="C16" s="6">
        <f>ROUND((C10*C15),0)</f>
        <v>325248</v>
      </c>
      <c r="D16" s="6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</row>
    <row r="17" spans="2:17" ht="16.5" x14ac:dyDescent="0.3">
      <c r="B17" s="4" t="s">
        <v>2</v>
      </c>
      <c r="C17" s="6">
        <v>352</v>
      </c>
      <c r="D17" s="6" t="s">
        <v>30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</row>
    <row r="18" spans="2:17" ht="16.5" x14ac:dyDescent="0.3">
      <c r="B18" s="4" t="s">
        <v>23</v>
      </c>
      <c r="C18" s="4">
        <v>20500</v>
      </c>
      <c r="D18" s="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</row>
    <row r="19" spans="2:17" ht="16.5" x14ac:dyDescent="0.3">
      <c r="B19" s="4" t="s">
        <v>12</v>
      </c>
      <c r="C19" s="6">
        <f>C18*C17</f>
        <v>7216000</v>
      </c>
      <c r="D19" s="6"/>
      <c r="E19" s="13"/>
      <c r="F19" s="11"/>
      <c r="G19" s="11"/>
      <c r="H19" s="11"/>
      <c r="I19" s="11"/>
      <c r="J19" s="11" t="s">
        <v>25</v>
      </c>
      <c r="K19" s="11"/>
      <c r="L19" s="11"/>
      <c r="M19" s="11"/>
      <c r="N19" s="11"/>
      <c r="O19" s="11"/>
      <c r="P19" s="11"/>
      <c r="Q19" s="11"/>
    </row>
    <row r="20" spans="2:17" ht="16.5" x14ac:dyDescent="0.3">
      <c r="B20" s="9" t="s">
        <v>13</v>
      </c>
      <c r="C20" s="10">
        <f>C19-C16</f>
        <v>6890752</v>
      </c>
      <c r="D20" s="8"/>
      <c r="E20" s="13"/>
      <c r="F20" s="11"/>
      <c r="G20" s="11"/>
      <c r="H20" s="11"/>
      <c r="I20" s="11"/>
      <c r="J20" s="11">
        <v>600</v>
      </c>
      <c r="K20" s="11">
        <v>50</v>
      </c>
      <c r="L20" s="11"/>
      <c r="M20" s="11"/>
      <c r="N20" s="11"/>
      <c r="O20" s="11"/>
      <c r="P20" s="11"/>
      <c r="Q20" s="11"/>
    </row>
    <row r="21" spans="2:17" ht="16.5" x14ac:dyDescent="0.3">
      <c r="B21" s="9" t="s">
        <v>14</v>
      </c>
      <c r="C21" s="10">
        <f>C20*0.9</f>
        <v>6201676.7999999998</v>
      </c>
      <c r="D21" s="8"/>
      <c r="E21" s="11"/>
      <c r="F21" s="11"/>
      <c r="G21" s="11"/>
      <c r="H21" s="11"/>
      <c r="I21" s="11">
        <f>J21-J10</f>
        <v>100</v>
      </c>
      <c r="J21" s="11">
        <v>650</v>
      </c>
      <c r="K21" s="11"/>
      <c r="L21" s="11"/>
      <c r="M21" s="11"/>
      <c r="N21" s="11"/>
      <c r="O21" s="11"/>
      <c r="P21" s="11"/>
      <c r="Q21" s="11"/>
    </row>
    <row r="22" spans="2:17" ht="16.5" x14ac:dyDescent="0.3">
      <c r="B22" s="9" t="s">
        <v>15</v>
      </c>
      <c r="C22" s="10">
        <f>C20*0.8</f>
        <v>5512601.6000000006</v>
      </c>
      <c r="D22" s="8"/>
      <c r="E22" s="11"/>
      <c r="F22" s="11"/>
      <c r="G22" s="11"/>
      <c r="H22" s="11"/>
      <c r="I22" s="11"/>
      <c r="J22" s="11">
        <v>18000</v>
      </c>
      <c r="K22" s="11"/>
      <c r="L22" s="11"/>
      <c r="M22" s="11"/>
      <c r="N22" s="11"/>
      <c r="O22" s="11"/>
      <c r="P22" s="11"/>
      <c r="Q22" s="11"/>
    </row>
    <row r="23" spans="2:17" ht="16.5" x14ac:dyDescent="0.3">
      <c r="B23" s="9" t="s">
        <v>16</v>
      </c>
      <c r="C23" s="10">
        <f>C20*0.03/12</f>
        <v>17226.88</v>
      </c>
      <c r="D23" s="8"/>
      <c r="E23" s="11"/>
      <c r="F23" s="11"/>
      <c r="G23" s="11"/>
      <c r="H23" s="11"/>
      <c r="I23" s="11"/>
      <c r="J23" s="11">
        <f>J22*J21</f>
        <v>11700000</v>
      </c>
      <c r="K23" s="11"/>
      <c r="L23" s="11"/>
      <c r="M23" s="11"/>
      <c r="N23" s="11"/>
      <c r="O23" s="11"/>
      <c r="P23" s="11"/>
      <c r="Q23" s="11"/>
    </row>
    <row r="24" spans="2:17" x14ac:dyDescent="0.25">
      <c r="E24" s="11"/>
      <c r="F24" s="11"/>
      <c r="G24" s="11"/>
      <c r="H24" s="11"/>
      <c r="I24" s="11"/>
      <c r="J24" s="11">
        <f>J23/650</f>
        <v>18000</v>
      </c>
      <c r="K24" s="11"/>
      <c r="L24" s="11"/>
      <c r="M24" s="11"/>
      <c r="N24" s="11"/>
      <c r="O24" s="11"/>
      <c r="P24" s="11"/>
      <c r="Q24" s="11"/>
    </row>
    <row r="25" spans="2:17" x14ac:dyDescent="0.25">
      <c r="C25" s="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2:17" ht="15.75" x14ac:dyDescent="0.25">
      <c r="C26" s="1"/>
      <c r="E26" s="11"/>
      <c r="F26" s="11"/>
      <c r="G26" s="11"/>
      <c r="H26" s="14" t="s">
        <v>27</v>
      </c>
      <c r="I26" s="14"/>
      <c r="J26" s="14"/>
      <c r="K26" s="14"/>
      <c r="L26" s="11"/>
      <c r="M26" s="11"/>
      <c r="N26" s="11"/>
      <c r="O26" s="11"/>
      <c r="P26" s="11"/>
      <c r="Q26" s="11"/>
    </row>
    <row r="27" spans="2:17" ht="15.75" x14ac:dyDescent="0.25">
      <c r="E27" s="11"/>
      <c r="F27" s="11"/>
      <c r="G27" s="11"/>
      <c r="H27" s="14"/>
      <c r="I27" s="14"/>
      <c r="J27" s="14"/>
      <c r="K27" s="14"/>
      <c r="L27" s="11"/>
      <c r="M27" s="11"/>
      <c r="N27" s="11"/>
      <c r="O27" s="11"/>
      <c r="P27" s="11"/>
      <c r="Q27" s="11"/>
    </row>
    <row r="28" spans="2:17" ht="15.75" x14ac:dyDescent="0.25">
      <c r="E28" s="11"/>
      <c r="F28" s="11"/>
      <c r="G28" s="11"/>
      <c r="H28" s="14"/>
      <c r="I28" s="14"/>
      <c r="J28" s="14"/>
      <c r="K28" s="14"/>
      <c r="L28" s="11"/>
      <c r="M28" s="11"/>
      <c r="N28" s="11"/>
      <c r="O28" s="11"/>
      <c r="P28" s="11"/>
      <c r="Q28" s="11"/>
    </row>
    <row r="29" spans="2:17" x14ac:dyDescent="0.25"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2:17" x14ac:dyDescent="0.25">
      <c r="E30" s="11"/>
      <c r="F30" s="11" t="s">
        <v>18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2:17" x14ac:dyDescent="0.25">
      <c r="E31" s="12" t="s">
        <v>3</v>
      </c>
      <c r="F31" s="12" t="s">
        <v>19</v>
      </c>
      <c r="G31" s="12" t="s">
        <v>0</v>
      </c>
      <c r="H31" s="12" t="s">
        <v>20</v>
      </c>
      <c r="I31" s="12" t="s">
        <v>21</v>
      </c>
      <c r="J31" s="12"/>
      <c r="K31" s="11"/>
      <c r="L31" s="11"/>
      <c r="M31" s="11"/>
      <c r="N31" s="11"/>
      <c r="O31" s="11"/>
      <c r="P31" s="11"/>
      <c r="Q31" s="11"/>
    </row>
    <row r="32" spans="2:17" x14ac:dyDescent="0.25">
      <c r="E32" s="12">
        <v>850</v>
      </c>
      <c r="F32" s="12">
        <v>650</v>
      </c>
      <c r="G32" s="12">
        <v>11200000</v>
      </c>
      <c r="H32" s="12">
        <f t="shared" ref="H32:H37" si="0">G32/F32</f>
        <v>17230.76923076923</v>
      </c>
      <c r="I32" s="12">
        <f t="shared" ref="I32:I37" si="1">G32/E32</f>
        <v>13176.470588235294</v>
      </c>
      <c r="J32" s="12">
        <f>E32/F32</f>
        <v>1.3076923076923077</v>
      </c>
      <c r="K32" s="11"/>
      <c r="L32" s="11"/>
      <c r="M32" s="11"/>
      <c r="N32" s="11"/>
      <c r="O32" s="11"/>
      <c r="P32" s="11"/>
      <c r="Q32" s="11"/>
    </row>
    <row r="33" spans="5:17" x14ac:dyDescent="0.25">
      <c r="E33" s="12"/>
      <c r="F33" s="12">
        <v>561</v>
      </c>
      <c r="G33" s="12">
        <v>11200000</v>
      </c>
      <c r="H33" s="12">
        <f t="shared" si="0"/>
        <v>19964.349376114082</v>
      </c>
      <c r="I33" s="12">
        <f>H33/1.2</f>
        <v>16636.957813428402</v>
      </c>
      <c r="J33" s="12" t="e">
        <f>G33/E33</f>
        <v>#DIV/0!</v>
      </c>
      <c r="K33" s="11"/>
      <c r="L33" s="11"/>
      <c r="M33" s="11"/>
      <c r="N33" s="11"/>
      <c r="O33" s="11"/>
      <c r="P33" s="11"/>
      <c r="Q33" s="11"/>
    </row>
    <row r="34" spans="5:17" x14ac:dyDescent="0.25">
      <c r="E34" s="12"/>
      <c r="F34" s="12">
        <v>561</v>
      </c>
      <c r="G34" s="15">
        <v>10500000</v>
      </c>
      <c r="H34" s="12">
        <f t="shared" si="0"/>
        <v>18716.577540106951</v>
      </c>
      <c r="I34" s="12" t="e">
        <f t="shared" si="1"/>
        <v>#DIV/0!</v>
      </c>
      <c r="J34" s="12">
        <f>E34/F34</f>
        <v>0</v>
      </c>
      <c r="K34" s="11"/>
      <c r="L34" s="11"/>
      <c r="M34" s="11"/>
      <c r="N34" s="11"/>
      <c r="O34" s="11"/>
      <c r="P34" s="11"/>
      <c r="Q34" s="11"/>
    </row>
    <row r="35" spans="5:17" x14ac:dyDescent="0.25">
      <c r="E35" s="16"/>
      <c r="F35" s="12"/>
      <c r="G35" s="15"/>
      <c r="H35" s="16" t="e">
        <f t="shared" si="0"/>
        <v>#DIV/0!</v>
      </c>
      <c r="I35" s="16" t="e">
        <f t="shared" si="1"/>
        <v>#DIV/0!</v>
      </c>
      <c r="J35" s="12" t="e">
        <f>E35/F35</f>
        <v>#DIV/0!</v>
      </c>
      <c r="K35" s="11"/>
      <c r="L35" s="11"/>
      <c r="M35" s="11"/>
      <c r="N35" s="11"/>
      <c r="O35" s="11"/>
      <c r="P35" s="11"/>
      <c r="Q35" s="11"/>
    </row>
    <row r="36" spans="5:17" x14ac:dyDescent="0.25">
      <c r="E36" s="16"/>
      <c r="F36" s="16"/>
      <c r="G36" s="16"/>
      <c r="H36" s="16" t="e">
        <f t="shared" si="0"/>
        <v>#DIV/0!</v>
      </c>
      <c r="I36" s="16" t="e">
        <f t="shared" si="1"/>
        <v>#DIV/0!</v>
      </c>
      <c r="J36" s="12"/>
      <c r="K36" s="11"/>
      <c r="L36" s="11"/>
      <c r="M36" s="11"/>
      <c r="N36" s="11"/>
      <c r="O36" s="11"/>
      <c r="P36" s="11"/>
      <c r="Q36" s="11"/>
    </row>
    <row r="37" spans="5:17" x14ac:dyDescent="0.25">
      <c r="E37" s="16"/>
      <c r="F37" s="16"/>
      <c r="G37" s="16"/>
      <c r="H37" s="16" t="e">
        <f t="shared" si="0"/>
        <v>#DIV/0!</v>
      </c>
      <c r="I37" s="16" t="e">
        <f t="shared" si="1"/>
        <v>#DIV/0!</v>
      </c>
      <c r="J37" s="12"/>
      <c r="K37" s="11"/>
      <c r="L37" s="11"/>
      <c r="M37" s="11"/>
      <c r="N37" s="11"/>
      <c r="O37" s="11"/>
      <c r="P37" s="11"/>
      <c r="Q37" s="11"/>
    </row>
    <row r="38" spans="5:17" x14ac:dyDescent="0.25">
      <c r="F38" t="s">
        <v>22</v>
      </c>
    </row>
    <row r="39" spans="5:17" x14ac:dyDescent="0.25">
      <c r="E39" s="3"/>
      <c r="F39" s="2">
        <v>130</v>
      </c>
      <c r="G39" s="2">
        <v>2450000</v>
      </c>
      <c r="H39" s="3">
        <f>G39/F39</f>
        <v>18846.153846153848</v>
      </c>
      <c r="I39">
        <v>147000</v>
      </c>
      <c r="J39">
        <v>30000</v>
      </c>
      <c r="K39" s="3">
        <f>J39+I39+G39</f>
        <v>2627000</v>
      </c>
      <c r="L39" s="3">
        <f>K39/F39</f>
        <v>20207.692307692309</v>
      </c>
      <c r="M39" s="5" t="e">
        <f>K39/E39</f>
        <v>#DIV/0!</v>
      </c>
      <c r="N39" s="3"/>
    </row>
    <row r="40" spans="5:17" x14ac:dyDescent="0.25">
      <c r="E40" s="3"/>
      <c r="F40" s="2">
        <v>130</v>
      </c>
      <c r="G40" s="2">
        <v>2600000</v>
      </c>
      <c r="H40" s="3">
        <f>G40/F40</f>
        <v>20000</v>
      </c>
      <c r="I40">
        <v>156000</v>
      </c>
      <c r="J40">
        <v>30000</v>
      </c>
      <c r="K40" s="3">
        <f>J40+I40+G40</f>
        <v>2786000</v>
      </c>
      <c r="L40" s="3">
        <f>K40/F40</f>
        <v>21430.76923076923</v>
      </c>
      <c r="M40" s="5" t="e">
        <f>K40/E40</f>
        <v>#DIV/0!</v>
      </c>
      <c r="N40" s="3" t="e">
        <f>G40/E40</f>
        <v>#DIV/0!</v>
      </c>
    </row>
    <row r="41" spans="5:17" x14ac:dyDescent="0.25">
      <c r="E41" s="3">
        <v>200</v>
      </c>
      <c r="F41" s="3"/>
      <c r="G41" s="3">
        <v>2965000</v>
      </c>
      <c r="H41" s="3" t="e">
        <f>G41/F41</f>
        <v>#DIV/0!</v>
      </c>
      <c r="I41" s="3">
        <v>178000</v>
      </c>
      <c r="J41" s="3">
        <v>30000</v>
      </c>
      <c r="K41" s="3">
        <f>J41+I41+G41</f>
        <v>3173000</v>
      </c>
      <c r="L41" s="3" t="e">
        <f>K41/F41</f>
        <v>#DIV/0!</v>
      </c>
      <c r="M41" s="3">
        <f>K41/E41</f>
        <v>15865</v>
      </c>
      <c r="N41" s="3"/>
    </row>
    <row r="42" spans="5:17" x14ac:dyDescent="0.25">
      <c r="E42" s="3"/>
      <c r="F42" s="3"/>
      <c r="G42" s="3"/>
      <c r="H42" s="3" t="e">
        <f>G42/F42</f>
        <v>#DIV/0!</v>
      </c>
      <c r="I42" s="3"/>
      <c r="J42" s="3">
        <v>30000</v>
      </c>
      <c r="K42" s="3">
        <f>J42+I42+G42</f>
        <v>30000</v>
      </c>
      <c r="L42" s="3" t="e">
        <f>K42/F42</f>
        <v>#DIV/0!</v>
      </c>
      <c r="M42" s="3"/>
      <c r="N4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A212-D046-45DB-8B18-49DECAFC78B4}">
  <dimension ref="B2"/>
  <sheetViews>
    <sheetView workbookViewId="0">
      <selection activeCell="AA25" sqref="AA25"/>
    </sheetView>
  </sheetViews>
  <sheetFormatPr defaultRowHeight="15" x14ac:dyDescent="0.25"/>
  <sheetData>
    <row r="2" spans="2:2" ht="25.5" x14ac:dyDescent="0.25">
      <c r="B2" s="17" t="s">
        <v>29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5D3-CB2A-4D2C-9D0B-F0E6BE7877C5}">
  <dimension ref="A1"/>
  <sheetViews>
    <sheetView workbookViewId="0">
      <selection activeCell="Z26" sqref="Z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F39-E282-4847-8644-2861450D4318}">
  <dimension ref="A1"/>
  <sheetViews>
    <sheetView topLeftCell="A4" workbookViewId="0">
      <selection activeCell="U39" sqref="U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5337-96B1-4C18-83FB-10B184BB55A4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04EC6-5346-4551-83DD-CF10BBC4009D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Sheet2</vt:lpstr>
      <vt:lpstr>Sheet3</vt:lpstr>
      <vt:lpstr>Sheet1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2023-09-16T07:45:16Z</dcterms:modified>
</cp:coreProperties>
</file>