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" sheetId="5" r:id="rId1"/>
    <sheet name="Sheet1" sheetId="6" r:id="rId2"/>
    <sheet name="Sheet2" sheetId="7" r:id="rId3"/>
    <sheet name="Sheet3" sheetId="8" r:id="rId4"/>
    <sheet name="Sheet4" sheetId="9" r:id="rId5"/>
    <sheet name="Sheet5" sheetId="10" r:id="rId6"/>
    <sheet name="Sheet6" sheetId="11" r:id="rId7"/>
    <sheet name="Sheet7" sheetId="12" r:id="rId8"/>
  </sheets>
  <calcPr calcId="162913"/>
</workbook>
</file>

<file path=xl/calcChain.xml><?xml version="1.0" encoding="utf-8"?>
<calcChain xmlns="http://schemas.openxmlformats.org/spreadsheetml/2006/main">
  <c r="I22" i="5" l="1"/>
  <c r="I19" i="5"/>
  <c r="I31" i="5"/>
  <c r="J18" i="5" l="1"/>
  <c r="B8" i="5"/>
  <c r="J8" i="5"/>
  <c r="H31" i="5" l="1"/>
  <c r="L9" i="5"/>
  <c r="L8" i="5"/>
  <c r="J43" i="5" l="1"/>
  <c r="K43" i="5" s="1"/>
  <c r="G43" i="5"/>
  <c r="G36" i="5"/>
  <c r="J42" i="5"/>
  <c r="K42" i="5" s="1"/>
  <c r="G42" i="5"/>
  <c r="I34" i="5" l="1"/>
  <c r="G39" i="5" l="1"/>
  <c r="B17" i="5" l="1"/>
  <c r="I33" i="5"/>
  <c r="I32" i="5"/>
  <c r="J41" i="5"/>
  <c r="K41" i="5" s="1"/>
  <c r="G41" i="5"/>
  <c r="J40" i="5"/>
  <c r="G40" i="5"/>
  <c r="M39" i="5"/>
  <c r="J39" i="5"/>
  <c r="L39" i="5" s="1"/>
  <c r="J38" i="5"/>
  <c r="L38" i="5" s="1"/>
  <c r="G38" i="5"/>
  <c r="H35" i="5"/>
  <c r="G35" i="5"/>
  <c r="H34" i="5"/>
  <c r="G34" i="5"/>
  <c r="H33" i="5"/>
  <c r="G33" i="5"/>
  <c r="H32" i="5"/>
  <c r="G32" i="5"/>
  <c r="G31" i="5"/>
  <c r="H30" i="5"/>
  <c r="G30" i="5"/>
  <c r="K5" i="5"/>
  <c r="L5" i="5" s="1"/>
  <c r="B11" i="5"/>
  <c r="B6" i="5"/>
  <c r="B7" i="5" s="1"/>
  <c r="K40" i="5" l="1"/>
  <c r="L40" i="5"/>
  <c r="B12" i="5"/>
  <c r="B13" i="5" s="1"/>
  <c r="B14" i="5" s="1"/>
  <c r="B18" i="5" s="1"/>
  <c r="B23" i="5" s="1"/>
  <c r="K38" i="5"/>
  <c r="K39" i="5"/>
  <c r="B21" i="5" l="1"/>
  <c r="B19" i="5"/>
  <c r="B20" i="5"/>
</calcChain>
</file>

<file path=xl/sharedStrings.xml><?xml version="1.0" encoding="utf-8"?>
<sst xmlns="http://schemas.openxmlformats.org/spreadsheetml/2006/main" count="28" uniqueCount="27">
  <si>
    <t>Value</t>
  </si>
  <si>
    <t>Con. Year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</si>
  <si>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</si>
  <si>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</si>
  <si>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</si>
  <si>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</si>
  <si>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</si>
  <si>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</si>
  <si>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</si>
  <si>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</si>
  <si>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</si>
  <si>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</si>
  <si>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</si>
  <si>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</si>
  <si>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</si>
  <si>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</si>
  <si>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</si>
  <si>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</si>
  <si>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</si>
  <si>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</si>
  <si>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</si>
  <si>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</si>
  <si>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</si>
  <si>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</si>
  <si>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</si>
  <si>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</si>
  <si>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 xml:space="preserve">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</si>
</sst>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164" fontId="3" fillId="2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40147</xdr:colOff>
      <xdr:row>44</xdr:row>
      <xdr:rowOff>20223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70547" cy="8402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25</xdr:row>
      <xdr:rowOff>0</xdr:rowOff>
    </xdr:from>
    <xdr:to>
      <xdr:col>48</xdr:col>
      <xdr:colOff>78168</xdr:colOff>
      <xdr:row>67</xdr:row>
      <xdr:rowOff>182117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4762500"/>
          <a:ext cx="14098968" cy="8183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26</xdr:col>
      <xdr:colOff>326107</xdr:colOff>
      <xdr:row>46</xdr:row>
      <xdr:rowOff>153618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6175707" cy="8726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583318</xdr:colOff>
      <xdr:row>45</xdr:row>
      <xdr:rowOff>58354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32918" cy="8630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78253</xdr:colOff>
      <xdr:row>41</xdr:row>
      <xdr:rowOff>182090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08653" cy="7992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30876</xdr:colOff>
      <xdr:row>44</xdr:row>
      <xdr:rowOff>39275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90076" cy="842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abSelected="1" workbookViewId="0">
      <selection activeCell="O26" sqref="O26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2.5703125" bestFit="1" customWidth="1"/>
    <col min="6" max="6" width="14.28515625" bestFit="1" customWidth="1"/>
    <col min="7" max="7" width="13.85546875" bestFit="1" customWidth="1"/>
  </cols>
  <sheetData>
    <row r="2" spans="1:12" x14ac:dyDescent="0.25">
      <c r="A2" s="8"/>
      <c r="B2" s="8"/>
    </row>
    <row r="3" spans="1:12" ht="16.5" x14ac:dyDescent="0.3">
      <c r="A3" s="4" t="s">
        <v>16</v>
      </c>
      <c r="B3" s="4"/>
      <c r="C3" s="4"/>
    </row>
    <row r="4" spans="1:12" ht="16.5" x14ac:dyDescent="0.3">
      <c r="A4" s="4" t="s">
        <v>3</v>
      </c>
      <c r="B4" s="4">
        <v>2023</v>
      </c>
      <c r="C4" s="4"/>
      <c r="I4" s="3" t="s">
        <v>1</v>
      </c>
      <c r="J4" s="3"/>
      <c r="K4" s="3"/>
      <c r="L4" s="3"/>
    </row>
    <row r="5" spans="1:12" ht="16.5" x14ac:dyDescent="0.3">
      <c r="A5" s="4" t="s">
        <v>4</v>
      </c>
      <c r="B5" s="4">
        <v>2013</v>
      </c>
      <c r="C5" s="4"/>
      <c r="I5" s="3">
        <v>2013</v>
      </c>
      <c r="J5" s="3">
        <v>2023</v>
      </c>
      <c r="K5" s="3">
        <f>J5-I5</f>
        <v>10</v>
      </c>
      <c r="L5" s="3">
        <f>K5-60</f>
        <v>-50</v>
      </c>
    </row>
    <row r="6" spans="1:12" ht="16.5" x14ac:dyDescent="0.3">
      <c r="A6" s="4" t="s">
        <v>5</v>
      </c>
      <c r="B6" s="4">
        <f>B4-B5</f>
        <v>10</v>
      </c>
      <c r="C6" s="4"/>
      <c r="I6" s="3"/>
      <c r="J6" s="3"/>
      <c r="K6" s="3"/>
    </row>
    <row r="7" spans="1:12" ht="16.5" x14ac:dyDescent="0.3">
      <c r="A7" s="4"/>
      <c r="B7" s="4">
        <f>B6-60</f>
        <v>-50</v>
      </c>
      <c r="C7" s="4"/>
      <c r="I7" s="3" t="s">
        <v>25</v>
      </c>
      <c r="J7" s="3" t="s">
        <v>23</v>
      </c>
      <c r="K7" s="3"/>
      <c r="L7">
        <v>26620</v>
      </c>
    </row>
    <row r="8" spans="1:12" ht="16.5" x14ac:dyDescent="0.3">
      <c r="A8" s="4" t="s">
        <v>6</v>
      </c>
      <c r="B8" s="6">
        <f>479*3000</f>
        <v>1437000</v>
      </c>
      <c r="C8" s="6"/>
      <c r="I8" s="3"/>
      <c r="J8" s="3">
        <f>44.52*10.764</f>
        <v>479.21328</v>
      </c>
      <c r="K8" s="3"/>
      <c r="L8">
        <f>L7/100*105</f>
        <v>27951</v>
      </c>
    </row>
    <row r="9" spans="1:12" ht="16.5" x14ac:dyDescent="0.3">
      <c r="A9" s="4" t="s">
        <v>7</v>
      </c>
      <c r="B9" s="4"/>
      <c r="C9" s="4"/>
      <c r="I9" s="3"/>
      <c r="J9" s="3"/>
      <c r="K9" s="3"/>
      <c r="L9">
        <f>L8/10.764</f>
        <v>2596.711259754738</v>
      </c>
    </row>
    <row r="10" spans="1:12" ht="16.5" x14ac:dyDescent="0.3">
      <c r="A10" s="4"/>
      <c r="B10" s="4"/>
      <c r="C10" s="4"/>
      <c r="I10" s="3"/>
      <c r="J10" s="3"/>
      <c r="K10" s="3"/>
    </row>
    <row r="11" spans="1:12" ht="16.5" x14ac:dyDescent="0.3">
      <c r="A11" s="4" t="s">
        <v>8</v>
      </c>
      <c r="B11" s="4">
        <f>100-10</f>
        <v>90</v>
      </c>
      <c r="C11" s="4"/>
      <c r="I11" s="3"/>
      <c r="J11" s="3"/>
      <c r="K11" s="3"/>
    </row>
    <row r="12" spans="1:12" ht="16.5" x14ac:dyDescent="0.3">
      <c r="A12" s="4" t="s">
        <v>9</v>
      </c>
      <c r="B12" s="4">
        <f>B11*B6/60</f>
        <v>15</v>
      </c>
      <c r="C12" s="4"/>
    </row>
    <row r="13" spans="1:12" ht="16.5" x14ac:dyDescent="0.3">
      <c r="A13" s="4"/>
      <c r="B13" s="7">
        <f>B12%</f>
        <v>0.15</v>
      </c>
      <c r="C13" s="7"/>
    </row>
    <row r="14" spans="1:12" ht="16.5" x14ac:dyDescent="0.3">
      <c r="A14" s="4" t="s">
        <v>10</v>
      </c>
      <c r="B14" s="6">
        <f>ROUND((B8*B13),0)</f>
        <v>215550</v>
      </c>
      <c r="C14" s="6"/>
    </row>
    <row r="15" spans="1:12" ht="16.5" x14ac:dyDescent="0.3">
      <c r="A15" s="4" t="s">
        <v>23</v>
      </c>
      <c r="B15" s="6">
        <v>479</v>
      </c>
      <c r="C15" s="6"/>
    </row>
    <row r="16" spans="1:12" ht="16.5" x14ac:dyDescent="0.3">
      <c r="A16" s="4" t="s">
        <v>22</v>
      </c>
      <c r="B16" s="4">
        <v>25000</v>
      </c>
      <c r="C16" s="4"/>
    </row>
    <row r="17" spans="1:10" ht="16.5" x14ac:dyDescent="0.3">
      <c r="A17" s="4" t="s">
        <v>11</v>
      </c>
      <c r="B17" s="6">
        <f>B16*B15</f>
        <v>11975000</v>
      </c>
      <c r="C17" s="6"/>
      <c r="D17" s="1"/>
      <c r="I17" t="s">
        <v>24</v>
      </c>
    </row>
    <row r="18" spans="1:10" ht="16.5" x14ac:dyDescent="0.3">
      <c r="A18" s="10" t="s">
        <v>12</v>
      </c>
      <c r="B18" s="11">
        <f>B17-B14</f>
        <v>11759450</v>
      </c>
      <c r="C18" s="9"/>
      <c r="D18" s="1"/>
      <c r="G18" t="s">
        <v>26</v>
      </c>
      <c r="I18">
        <v>475</v>
      </c>
      <c r="J18">
        <f>I18*1.2</f>
        <v>570</v>
      </c>
    </row>
    <row r="19" spans="1:10" ht="16.5" x14ac:dyDescent="0.3">
      <c r="A19" s="10" t="s">
        <v>13</v>
      </c>
      <c r="B19" s="11">
        <f>B18*0.9</f>
        <v>10583505</v>
      </c>
      <c r="C19" s="9"/>
      <c r="I19">
        <f>I18*1.21</f>
        <v>574.75</v>
      </c>
    </row>
    <row r="20" spans="1:10" ht="16.5" x14ac:dyDescent="0.3">
      <c r="A20" s="10" t="s">
        <v>14</v>
      </c>
      <c r="B20" s="11">
        <f>B18*0.8</f>
        <v>9407560</v>
      </c>
      <c r="C20" s="9"/>
      <c r="I20">
        <v>575</v>
      </c>
    </row>
    <row r="21" spans="1:10" ht="16.5" x14ac:dyDescent="0.3">
      <c r="A21" s="10" t="s">
        <v>15</v>
      </c>
      <c r="B21" s="11">
        <f>B18*0.03/12</f>
        <v>29398.625</v>
      </c>
      <c r="C21" s="9"/>
      <c r="I21">
        <v>22500</v>
      </c>
    </row>
    <row r="22" spans="1:10" x14ac:dyDescent="0.25">
      <c r="I22">
        <f>I21*I20</f>
        <v>12937500</v>
      </c>
    </row>
    <row r="23" spans="1:10" x14ac:dyDescent="0.25">
      <c r="B23" s="1">
        <f>B18/479</f>
        <v>24550</v>
      </c>
    </row>
    <row r="24" spans="1:10" x14ac:dyDescent="0.25">
      <c r="B24" s="1"/>
    </row>
    <row r="28" spans="1:10" x14ac:dyDescent="0.25">
      <c r="E28" t="s">
        <v>17</v>
      </c>
    </row>
    <row r="29" spans="1:10" x14ac:dyDescent="0.25">
      <c r="D29" s="3" t="s">
        <v>2</v>
      </c>
      <c r="E29" s="3" t="s">
        <v>18</v>
      </c>
      <c r="F29" s="3" t="s">
        <v>0</v>
      </c>
      <c r="G29" s="3" t="s">
        <v>19</v>
      </c>
      <c r="H29" s="3" t="s">
        <v>20</v>
      </c>
      <c r="I29" s="3"/>
    </row>
    <row r="30" spans="1:10" x14ac:dyDescent="0.25">
      <c r="D30" s="14">
        <v>450</v>
      </c>
      <c r="E30" s="15"/>
      <c r="F30" s="14">
        <v>11000000</v>
      </c>
      <c r="G30" s="14" t="e">
        <f t="shared" ref="G30:G36" si="0">F30/E30</f>
        <v>#DIV/0!</v>
      </c>
      <c r="H30" s="14">
        <f t="shared" ref="H30:H35" si="1">F30/D30</f>
        <v>24444.444444444445</v>
      </c>
      <c r="I30" s="12"/>
    </row>
    <row r="31" spans="1:10" x14ac:dyDescent="0.25">
      <c r="D31" s="12">
        <v>600</v>
      </c>
      <c r="E31" s="13">
        <v>496</v>
      </c>
      <c r="F31" s="12">
        <v>13500000</v>
      </c>
      <c r="G31" s="12">
        <f t="shared" si="0"/>
        <v>27217.741935483871</v>
      </c>
      <c r="H31" s="12">
        <f>F31/D31</f>
        <v>22500</v>
      </c>
      <c r="I31" s="12">
        <f>D31/E31</f>
        <v>1.2096774193548387</v>
      </c>
    </row>
    <row r="32" spans="1:10" x14ac:dyDescent="0.25">
      <c r="D32" s="14">
        <v>750</v>
      </c>
      <c r="E32" s="15">
        <v>600</v>
      </c>
      <c r="F32" s="16">
        <v>19500000</v>
      </c>
      <c r="G32" s="14">
        <f t="shared" si="0"/>
        <v>32500</v>
      </c>
      <c r="H32" s="14">
        <f t="shared" si="1"/>
        <v>26000</v>
      </c>
      <c r="I32" s="12">
        <f>D32/E32</f>
        <v>1.25</v>
      </c>
    </row>
    <row r="33" spans="4:13" x14ac:dyDescent="0.25">
      <c r="D33" s="14"/>
      <c r="E33" s="15"/>
      <c r="F33" s="16">
        <v>5000000</v>
      </c>
      <c r="G33" s="14" t="e">
        <f t="shared" si="0"/>
        <v>#DIV/0!</v>
      </c>
      <c r="H33" s="14" t="e">
        <f t="shared" si="1"/>
        <v>#DIV/0!</v>
      </c>
      <c r="I33" s="12" t="e">
        <f>D33/E33</f>
        <v>#DIV/0!</v>
      </c>
    </row>
    <row r="34" spans="4:13" x14ac:dyDescent="0.25">
      <c r="D34" s="14"/>
      <c r="E34" s="14"/>
      <c r="F34" s="14">
        <v>3200000</v>
      </c>
      <c r="G34" s="14" t="e">
        <f t="shared" si="0"/>
        <v>#DIV/0!</v>
      </c>
      <c r="H34" s="14" t="e">
        <f t="shared" si="1"/>
        <v>#DIV/0!</v>
      </c>
      <c r="I34" s="12" t="e">
        <f>D34/E34</f>
        <v>#DIV/0!</v>
      </c>
    </row>
    <row r="35" spans="4:13" x14ac:dyDescent="0.25">
      <c r="D35" s="12"/>
      <c r="E35" s="12"/>
      <c r="F35" s="12"/>
      <c r="G35" s="12" t="e">
        <f t="shared" si="0"/>
        <v>#DIV/0!</v>
      </c>
      <c r="H35" s="12" t="e">
        <f t="shared" si="1"/>
        <v>#DIV/0!</v>
      </c>
      <c r="I35" s="12"/>
    </row>
    <row r="36" spans="4:13" x14ac:dyDescent="0.25">
      <c r="D36" s="17"/>
      <c r="E36" s="17"/>
      <c r="F36" s="17"/>
      <c r="G36" s="12" t="e">
        <f t="shared" si="0"/>
        <v>#DIV/0!</v>
      </c>
      <c r="H36" s="17"/>
      <c r="I36" s="17"/>
    </row>
    <row r="37" spans="4:13" x14ac:dyDescent="0.25">
      <c r="E37" t="s">
        <v>21</v>
      </c>
    </row>
    <row r="38" spans="4:13" x14ac:dyDescent="0.25">
      <c r="D38" s="3"/>
      <c r="E38" s="2"/>
      <c r="F38" s="2"/>
      <c r="G38" s="3" t="e">
        <f t="shared" ref="G38:G43" si="2">F38/E38</f>
        <v>#DIV/0!</v>
      </c>
      <c r="H38">
        <v>630000</v>
      </c>
      <c r="I38">
        <v>30000</v>
      </c>
      <c r="J38" s="3">
        <f t="shared" ref="J38:J43" si="3">I38+H38+F38</f>
        <v>660000</v>
      </c>
      <c r="K38" s="3" t="e">
        <f t="shared" ref="K38:K43" si="4">J38/E38</f>
        <v>#DIV/0!</v>
      </c>
      <c r="L38" s="5" t="e">
        <f>J38/D38</f>
        <v>#DIV/0!</v>
      </c>
      <c r="M38" s="3"/>
    </row>
    <row r="39" spans="4:13" x14ac:dyDescent="0.25">
      <c r="D39" s="3"/>
      <c r="E39" s="2"/>
      <c r="F39" s="2"/>
      <c r="G39" s="3" t="e">
        <f t="shared" si="2"/>
        <v>#DIV/0!</v>
      </c>
      <c r="H39">
        <v>504000</v>
      </c>
      <c r="I39">
        <v>30000</v>
      </c>
      <c r="J39" s="3">
        <f t="shared" si="3"/>
        <v>534000</v>
      </c>
      <c r="K39" s="3" t="e">
        <f t="shared" si="4"/>
        <v>#DIV/0!</v>
      </c>
      <c r="L39" s="5" t="e">
        <f>J39/D39</f>
        <v>#DIV/0!</v>
      </c>
      <c r="M39" s="3" t="e">
        <f>F39/D39</f>
        <v>#DIV/0!</v>
      </c>
    </row>
    <row r="40" spans="4:13" x14ac:dyDescent="0.25">
      <c r="D40" s="3"/>
      <c r="E40" s="3"/>
      <c r="F40" s="3"/>
      <c r="G40" s="3" t="e">
        <f t="shared" si="2"/>
        <v>#DIV/0!</v>
      </c>
      <c r="H40" s="3">
        <v>595000</v>
      </c>
      <c r="I40" s="3">
        <v>30000</v>
      </c>
      <c r="J40" s="3">
        <f t="shared" si="3"/>
        <v>625000</v>
      </c>
      <c r="K40" s="3" t="e">
        <f t="shared" si="4"/>
        <v>#DIV/0!</v>
      </c>
      <c r="L40" s="3" t="e">
        <f>J40/D40</f>
        <v>#DIV/0!</v>
      </c>
      <c r="M40" s="3"/>
    </row>
    <row r="41" spans="4:13" x14ac:dyDescent="0.25">
      <c r="D41" s="3"/>
      <c r="E41" s="3"/>
      <c r="F41" s="3"/>
      <c r="G41" s="3" t="e">
        <f t="shared" si="2"/>
        <v>#DIV/0!</v>
      </c>
      <c r="H41" s="3">
        <v>735000</v>
      </c>
      <c r="I41" s="3">
        <v>30000</v>
      </c>
      <c r="J41" s="3">
        <f t="shared" si="3"/>
        <v>765000</v>
      </c>
      <c r="K41" s="3" t="e">
        <f t="shared" si="4"/>
        <v>#DIV/0!</v>
      </c>
      <c r="L41" s="3"/>
      <c r="M41" s="3"/>
    </row>
    <row r="42" spans="4:13" x14ac:dyDescent="0.25">
      <c r="F42" s="17"/>
      <c r="G42" s="17" t="e">
        <f t="shared" si="2"/>
        <v>#DIV/0!</v>
      </c>
      <c r="H42" s="17">
        <v>854000</v>
      </c>
      <c r="I42" s="3">
        <v>30000</v>
      </c>
      <c r="J42" s="3">
        <f t="shared" si="3"/>
        <v>884000</v>
      </c>
      <c r="K42" s="3" t="e">
        <f t="shared" si="4"/>
        <v>#DIV/0!</v>
      </c>
    </row>
    <row r="43" spans="4:13" x14ac:dyDescent="0.25">
      <c r="F43" s="17"/>
      <c r="G43" s="17" t="e">
        <f t="shared" si="2"/>
        <v>#DIV/0!</v>
      </c>
      <c r="H43" s="17">
        <v>693000</v>
      </c>
      <c r="I43" s="3">
        <v>30000</v>
      </c>
      <c r="J43" s="3">
        <f t="shared" si="3"/>
        <v>723000</v>
      </c>
      <c r="K43" s="3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35" sqref="Z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2023-09-16T09:56:49Z</dcterms:modified>
</cp:coreProperties>
</file>