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6516F7A2-86A7-4A66-91A8-060EBC8385C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8" i="1" l="1"/>
  <c r="B18" i="1"/>
  <c r="I8" i="1"/>
  <c r="H8" i="1"/>
  <c r="I7" i="1"/>
  <c r="B33" i="1"/>
  <c r="F10" i="1"/>
  <c r="F9" i="1"/>
  <c r="F7" i="1"/>
  <c r="F8" i="1"/>
  <c r="F6" i="1"/>
  <c r="E7" i="1"/>
  <c r="E8" i="1" s="1"/>
  <c r="G27" i="1"/>
  <c r="G6" i="1"/>
  <c r="G35" i="1"/>
  <c r="J4" i="1"/>
  <c r="H35" i="1" l="1"/>
  <c r="F11" i="1"/>
  <c r="F12" i="1" s="1"/>
  <c r="J29" i="1"/>
  <c r="J28" i="1"/>
  <c r="E66" i="1"/>
  <c r="E67" i="1" s="1"/>
  <c r="J5" i="1" l="1"/>
  <c r="H26" i="1"/>
  <c r="H25" i="1"/>
  <c r="B8" i="1" l="1"/>
  <c r="J25" i="1" l="1"/>
  <c r="J30" i="1"/>
  <c r="G25" i="1"/>
  <c r="G26" i="1" l="1"/>
  <c r="G28" i="1"/>
  <c r="H28" i="1"/>
  <c r="G29" i="1"/>
  <c r="H29" i="1"/>
  <c r="G30" i="1"/>
  <c r="H30" i="1"/>
  <c r="G31" i="1"/>
  <c r="H31" i="1"/>
  <c r="G33" i="1"/>
  <c r="J33" i="1" s="1"/>
  <c r="G34" i="1"/>
  <c r="H34" i="1" l="1"/>
  <c r="J34" i="1"/>
  <c r="H33" i="1"/>
  <c r="I33" i="1"/>
  <c r="D34" i="1" l="1"/>
  <c r="J26" i="1" l="1"/>
  <c r="I30" i="1" l="1"/>
  <c r="I29" i="1"/>
  <c r="I31" i="1"/>
  <c r="D35" i="1" l="1"/>
  <c r="I25" i="1"/>
  <c r="I34" i="1" l="1"/>
  <c r="D33" i="1"/>
  <c r="I26" i="1"/>
  <c r="I27" i="1"/>
  <c r="I28" i="1"/>
  <c r="H3" i="1" l="1"/>
  <c r="B10" i="1" l="1"/>
  <c r="B5" i="1" l="1"/>
  <c r="B11" i="1" l="1"/>
  <c r="B6" i="1"/>
  <c r="B14" i="1"/>
  <c r="B12" i="1" l="1"/>
  <c r="B13" i="1" s="1"/>
  <c r="B15" i="1" s="1"/>
  <c r="B17" i="1" s="1"/>
  <c r="B19" i="1" l="1"/>
</calcChain>
</file>

<file path=xl/sharedStrings.xml><?xml version="1.0" encoding="utf-8"?>
<sst xmlns="http://schemas.openxmlformats.org/spreadsheetml/2006/main" count="27" uniqueCount="26">
  <si>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</si>
  <si>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</si>
  <si>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</si>
  <si>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</si>
  <si>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</si>
  <si>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</si>
  <si>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</si>
  <si>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</si>
  <si>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</si>
  <si>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</si>
  <si>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</si>
  <si>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</si>
  <si>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</si>
  <si>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</si>
  <si>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</si>
  <si>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</si>
  <si>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</si>
  <si>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</si>
  <si>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</si>
  <si>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</si>
  <si>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</si>
  <si>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</si>
  <si>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</si>
  <si>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</si>
  <si>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 xml:space="preserve">Value </t>
  </si>
  <si>
    <t>Agreement carpet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</si>
</sst>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43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1" applyFont="1" applyBorder="1"/>
    <xf numFmtId="43" fontId="13" fillId="0" borderId="1" xfId="0" applyNumberFormat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43" fontId="13" fillId="0" borderId="1" xfId="1" applyFont="1" applyFill="1" applyBorder="1"/>
    <xf numFmtId="10" fontId="13" fillId="0" borderId="1" xfId="0" applyNumberFormat="1" applyFont="1" applyBorder="1"/>
    <xf numFmtId="164" fontId="11" fillId="0" borderId="1" xfId="1" applyNumberFormat="1" applyFont="1" applyBorder="1"/>
    <xf numFmtId="0" fontId="11" fillId="2" borderId="1" xfId="0" applyFont="1" applyFill="1" applyBorder="1"/>
    <xf numFmtId="43" fontId="14" fillId="0" borderId="9" xfId="0" applyNumberFormat="1" applyFon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3" fillId="0" borderId="1" xfId="0" applyFont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43" fontId="13" fillId="0" borderId="1" xfId="1" applyFont="1" applyFill="1" applyBorder="1" applyAlignment="1">
      <alignment wrapText="1"/>
    </xf>
    <xf numFmtId="2" fontId="0" fillId="0" borderId="0" xfId="1" applyNumberFormat="1" applyFont="1" applyFill="1"/>
    <xf numFmtId="43" fontId="0" fillId="0" borderId="0" xfId="1" applyFont="1" applyFill="1"/>
    <xf numFmtId="43" fontId="11" fillId="2" borderId="1" xfId="0" applyNumberFormat="1" applyFont="1" applyFill="1" applyBorder="1"/>
    <xf numFmtId="10" fontId="11" fillId="2" borderId="1" xfId="1" applyNumberFormat="1" applyFont="1" applyFill="1" applyBorder="1"/>
    <xf numFmtId="43" fontId="11" fillId="2" borderId="1" xfId="1" applyFont="1" applyFill="1" applyBorder="1"/>
    <xf numFmtId="43" fontId="14" fillId="2" borderId="1" xfId="0" applyNumberFormat="1" applyFont="1" applyFill="1" applyBorder="1"/>
    <xf numFmtId="164" fontId="12" fillId="2" borderId="1" xfId="0" applyNumberFormat="1" applyFont="1" applyFill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6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411249</xdr:colOff>
      <xdr:row>44</xdr:row>
      <xdr:rowOff>115486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2C450E-5B4E-41E8-810F-98A4F1FD4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93649" cy="8497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134305</xdr:colOff>
      <xdr:row>40</xdr:row>
      <xdr:rowOff>172537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334FC9-3665-4E00-A9B7-97EC94A72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839905" cy="77925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573196</xdr:colOff>
      <xdr:row>43</xdr:row>
      <xdr:rowOff>96407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040F0A-A468-46C3-B790-03323F85E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55596" cy="8287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602371</xdr:colOff>
      <xdr:row>39</xdr:row>
      <xdr:rowOff>48669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732A1C-E3E3-44CE-BA89-80A9A28C5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451971" cy="74781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7"/>
  <sheetViews>
    <sheetView tabSelected="1" zoomScaleNormal="100" workbookViewId="0">
      <selection activeCell="F20" sqref="F20"/>
    </sheetView>
  </sheetViews>
  <sheetFormatPr defaultRowHeight="15" x14ac:dyDescent="0.25"/>
  <cols>
    <col min="1" max="1" width="21.7109375" bestFit="1" customWidth="1"/>
    <col min="2" max="2" width="18.140625" style="14" bestFit="1" customWidth="1"/>
    <col min="3" max="3" width="15.5703125" style="14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34"/>
      <c r="C1" s="19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26"/>
      <c r="B2" s="43"/>
      <c r="C2" s="43"/>
      <c r="D2" s="44"/>
      <c r="E2" s="14"/>
      <c r="F2" t="s">
        <v>13</v>
      </c>
      <c r="I2" s="5"/>
      <c r="L2" s="4"/>
      <c r="O2" s="5"/>
    </row>
    <row r="3" spans="1:15" ht="16.5" x14ac:dyDescent="0.3">
      <c r="A3" s="26" t="s">
        <v>0</v>
      </c>
      <c r="B3" s="35">
        <v>9000</v>
      </c>
      <c r="C3" s="35"/>
      <c r="D3" s="48"/>
      <c r="E3" s="11"/>
      <c r="F3" s="4">
        <v>2023</v>
      </c>
      <c r="G3" s="6">
        <v>2023</v>
      </c>
      <c r="H3" s="7">
        <f>G3-F3</f>
        <v>0</v>
      </c>
      <c r="I3" s="5"/>
      <c r="J3">
        <v>26620</v>
      </c>
      <c r="L3" s="4"/>
      <c r="M3" s="6"/>
      <c r="N3" s="7"/>
      <c r="O3" s="5"/>
    </row>
    <row r="4" spans="1:15" ht="33" x14ac:dyDescent="0.3">
      <c r="A4" s="28" t="s">
        <v>1</v>
      </c>
      <c r="B4" s="35">
        <v>2700</v>
      </c>
      <c r="C4" s="35"/>
      <c r="D4" s="48"/>
      <c r="E4" s="11"/>
      <c r="F4" s="8"/>
      <c r="G4" s="6"/>
      <c r="H4" s="7"/>
      <c r="I4" s="5"/>
      <c r="J4">
        <f>J3/100*110</f>
        <v>29282</v>
      </c>
      <c r="L4" s="8"/>
      <c r="M4" s="6"/>
      <c r="N4" s="7"/>
      <c r="O4" s="5"/>
    </row>
    <row r="5" spans="1:15" ht="16.5" x14ac:dyDescent="0.3">
      <c r="A5" s="26" t="s">
        <v>2</v>
      </c>
      <c r="B5" s="35">
        <f>B3-B4</f>
        <v>6300</v>
      </c>
      <c r="C5" s="45"/>
      <c r="D5" s="48"/>
      <c r="F5" t="s">
        <v>25</v>
      </c>
      <c r="G5" s="27"/>
      <c r="H5" s="18"/>
      <c r="I5" s="5"/>
      <c r="J5">
        <f>J4/10.764</f>
        <v>2720.3641768859161</v>
      </c>
      <c r="L5" s="4"/>
      <c r="M5" s="6"/>
      <c r="N5" s="7"/>
      <c r="O5" s="5"/>
    </row>
    <row r="6" spans="1:15" ht="16.5" x14ac:dyDescent="0.3">
      <c r="A6" s="26" t="s">
        <v>3</v>
      </c>
      <c r="B6" s="35">
        <f>B4</f>
        <v>2700</v>
      </c>
      <c r="C6" s="35"/>
      <c r="D6" s="48"/>
      <c r="E6" s="11">
        <v>9000</v>
      </c>
      <c r="F6" s="11">
        <f>26.46*10.764</f>
        <v>284.81543999999997</v>
      </c>
      <c r="G6" s="27">
        <f>38.35*10.764</f>
        <v>412.79939999999999</v>
      </c>
      <c r="H6" s="18">
        <v>285</v>
      </c>
      <c r="I6" s="39">
        <v>90</v>
      </c>
      <c r="J6" s="15"/>
      <c r="M6" s="6"/>
      <c r="N6" s="7"/>
    </row>
    <row r="7" spans="1:15" ht="16.5" x14ac:dyDescent="0.3">
      <c r="A7" s="26" t="s">
        <v>4</v>
      </c>
      <c r="B7" s="29">
        <v>0</v>
      </c>
      <c r="C7" s="29"/>
      <c r="D7" s="38"/>
      <c r="E7">
        <f>E6*F6</f>
        <v>2563338.9599999995</v>
      </c>
      <c r="F7" s="11">
        <f>2.52*10.764</f>
        <v>27.12528</v>
      </c>
      <c r="G7" s="27"/>
      <c r="H7" s="18">
        <v>10000</v>
      </c>
      <c r="I7" s="39">
        <f>H7*40%</f>
        <v>4000</v>
      </c>
      <c r="J7" s="15"/>
      <c r="M7" s="53"/>
      <c r="N7" s="54"/>
    </row>
    <row r="8" spans="1:15" ht="16.5" x14ac:dyDescent="0.3">
      <c r="A8" s="26" t="s">
        <v>5</v>
      </c>
      <c r="B8" s="29">
        <f>B9-B7</f>
        <v>60</v>
      </c>
      <c r="C8" s="29"/>
      <c r="D8" s="38"/>
      <c r="E8">
        <f>E7/375</f>
        <v>6835.5705599999983</v>
      </c>
      <c r="F8" s="11">
        <f>0.73*10.764</f>
        <v>7.8577199999999996</v>
      </c>
      <c r="G8" s="37"/>
      <c r="H8" s="41">
        <f>H7*H6</f>
        <v>2850000</v>
      </c>
      <c r="I8" s="15">
        <f>I7*I6</f>
        <v>360000</v>
      </c>
      <c r="J8" s="56">
        <f>H8+I8</f>
        <v>3210000</v>
      </c>
      <c r="M8" s="53"/>
      <c r="N8" s="54"/>
    </row>
    <row r="9" spans="1:15" ht="16.5" x14ac:dyDescent="0.3">
      <c r="A9" s="26" t="s">
        <v>6</v>
      </c>
      <c r="B9" s="29">
        <v>60</v>
      </c>
      <c r="C9" s="29"/>
      <c r="D9" s="38"/>
      <c r="F9" s="22">
        <f>3.15*10.764</f>
        <v>33.906599999999997</v>
      </c>
      <c r="G9" s="30"/>
      <c r="H9" s="40"/>
      <c r="I9" s="15"/>
      <c r="J9" s="15"/>
      <c r="K9" s="13"/>
      <c r="L9" s="13"/>
      <c r="M9" s="12"/>
      <c r="N9" s="54"/>
    </row>
    <row r="10" spans="1:15" ht="33" x14ac:dyDescent="0.3">
      <c r="A10" s="28" t="s">
        <v>7</v>
      </c>
      <c r="B10" s="29">
        <f>90*B7/B9</f>
        <v>0</v>
      </c>
      <c r="C10" s="29"/>
      <c r="D10" s="38"/>
      <c r="F10" s="11">
        <f>2*10.764</f>
        <v>21.527999999999999</v>
      </c>
      <c r="G10" s="30"/>
      <c r="H10" s="40"/>
      <c r="I10" s="15"/>
      <c r="J10" s="15"/>
      <c r="K10" s="13"/>
      <c r="L10" s="13"/>
      <c r="M10" s="12"/>
      <c r="N10" s="54"/>
    </row>
    <row r="11" spans="1:15" ht="16.5" x14ac:dyDescent="0.3">
      <c r="A11" s="26"/>
      <c r="B11" s="36">
        <f>B10%</f>
        <v>0</v>
      </c>
      <c r="C11" s="36"/>
      <c r="D11" s="49"/>
      <c r="E11" s="46"/>
      <c r="F11" s="11">
        <f>SUM(F6:F10)</f>
        <v>375.23303999999996</v>
      </c>
      <c r="G11" s="30"/>
      <c r="H11" s="42"/>
      <c r="I11" s="15"/>
      <c r="J11" s="15"/>
      <c r="K11" s="13"/>
      <c r="L11" s="13"/>
      <c r="M11" s="12"/>
      <c r="N11" s="55"/>
    </row>
    <row r="12" spans="1:15" ht="16.5" x14ac:dyDescent="0.3">
      <c r="A12" s="26" t="s">
        <v>8</v>
      </c>
      <c r="B12" s="35">
        <f>B6*B11</f>
        <v>0</v>
      </c>
      <c r="C12" s="35"/>
      <c r="D12" s="48"/>
      <c r="E12" s="47"/>
      <c r="F12" s="11">
        <f>F11*1.1</f>
        <v>412.75634400000001</v>
      </c>
      <c r="G12" s="10"/>
      <c r="H12" s="22"/>
      <c r="I12" s="21"/>
      <c r="J12" s="15"/>
      <c r="K12" s="13"/>
      <c r="L12" s="13"/>
      <c r="M12" s="12"/>
      <c r="N12" s="7"/>
    </row>
    <row r="13" spans="1:15" ht="16.5" x14ac:dyDescent="0.3">
      <c r="A13" s="26" t="s">
        <v>9</v>
      </c>
      <c r="B13" s="35">
        <f>B6-B12</f>
        <v>2700</v>
      </c>
      <c r="C13" s="35"/>
      <c r="D13" s="50"/>
      <c r="E13" s="47"/>
      <c r="F13" s="11"/>
      <c r="G13" s="22"/>
      <c r="H13" s="22"/>
      <c r="I13" s="15"/>
      <c r="J13" s="15"/>
      <c r="K13" s="13"/>
      <c r="L13" s="13"/>
      <c r="M13" s="12"/>
      <c r="N13" s="7"/>
    </row>
    <row r="14" spans="1:15" ht="16.5" x14ac:dyDescent="0.3">
      <c r="A14" s="26" t="s">
        <v>2</v>
      </c>
      <c r="B14" s="35">
        <f>B5</f>
        <v>6300</v>
      </c>
      <c r="C14" s="35"/>
      <c r="D14" s="48"/>
      <c r="E14" s="11"/>
      <c r="F14" s="13"/>
      <c r="H14" s="22"/>
      <c r="I14" s="15"/>
      <c r="J14" s="15"/>
      <c r="K14" s="13"/>
      <c r="L14" s="13"/>
      <c r="M14" s="12"/>
      <c r="N14" s="7"/>
    </row>
    <row r="15" spans="1:15" ht="16.5" x14ac:dyDescent="0.3">
      <c r="A15" s="26" t="s">
        <v>10</v>
      </c>
      <c r="B15" s="35">
        <f>B14+B13</f>
        <v>9000</v>
      </c>
      <c r="C15" s="35"/>
      <c r="D15" s="48"/>
      <c r="E15" s="11"/>
      <c r="F15" s="13"/>
      <c r="G15" s="23"/>
      <c r="H15" s="22"/>
      <c r="I15" s="13"/>
      <c r="J15" s="13"/>
      <c r="K15" s="13"/>
      <c r="L15" s="13"/>
      <c r="M15" s="12"/>
      <c r="N15" s="7"/>
    </row>
    <row r="16" spans="1:15" ht="16.5" x14ac:dyDescent="0.3">
      <c r="A16" s="26" t="s">
        <v>23</v>
      </c>
      <c r="B16" s="29">
        <v>375</v>
      </c>
      <c r="C16" s="29"/>
      <c r="D16" s="38"/>
      <c r="E16" s="11"/>
      <c r="F16" s="22"/>
      <c r="G16" s="24"/>
      <c r="H16" s="10"/>
      <c r="I16" s="9"/>
      <c r="N16" s="54"/>
    </row>
    <row r="17" spans="1:15" ht="16.5" x14ac:dyDescent="0.3">
      <c r="A17" s="26" t="s">
        <v>24</v>
      </c>
      <c r="B17" s="31">
        <f>B15*B16</f>
        <v>3375000</v>
      </c>
      <c r="C17" s="31"/>
      <c r="D17" s="51"/>
      <c r="E17" s="11"/>
      <c r="F17" s="22"/>
      <c r="G17" s="22"/>
      <c r="H17" s="10"/>
      <c r="I17" s="9"/>
      <c r="N17" s="10"/>
      <c r="O17" s="11"/>
    </row>
    <row r="18" spans="1:15" ht="16.5" x14ac:dyDescent="0.3">
      <c r="A18" s="26" t="s">
        <v>12</v>
      </c>
      <c r="B18" s="31">
        <f>413*B4</f>
        <v>1115100</v>
      </c>
      <c r="C18" s="31"/>
      <c r="D18" s="51"/>
      <c r="E18" s="11"/>
      <c r="F18" s="11"/>
      <c r="G18" s="11"/>
      <c r="I18" s="5"/>
    </row>
    <row r="19" spans="1:15" ht="16.5" x14ac:dyDescent="0.3">
      <c r="A19" s="29" t="s">
        <v>16</v>
      </c>
      <c r="B19" s="31">
        <f>B17*0.025/12</f>
        <v>7031.25</v>
      </c>
      <c r="C19" s="31"/>
      <c r="D19" s="52"/>
      <c r="E19" s="11"/>
    </row>
    <row r="20" spans="1:15" x14ac:dyDescent="0.25">
      <c r="B20" s="20"/>
      <c r="C20" s="20"/>
    </row>
    <row r="21" spans="1:15" x14ac:dyDescent="0.25">
      <c r="B21" s="20"/>
      <c r="C21" s="20"/>
    </row>
    <row r="22" spans="1:15" x14ac:dyDescent="0.25">
      <c r="F22" s="11"/>
    </row>
    <row r="23" spans="1:15" x14ac:dyDescent="0.25">
      <c r="D23" t="s">
        <v>14</v>
      </c>
    </row>
    <row r="24" spans="1:15" x14ac:dyDescent="0.25">
      <c r="B24" s="17" t="s">
        <v>20</v>
      </c>
      <c r="C24" s="17" t="s">
        <v>15</v>
      </c>
      <c r="D24" s="16" t="s">
        <v>21</v>
      </c>
      <c r="E24" s="16"/>
      <c r="F24" s="16" t="s">
        <v>11</v>
      </c>
      <c r="G24" s="16" t="s">
        <v>17</v>
      </c>
      <c r="H24" s="16" t="s">
        <v>18</v>
      </c>
      <c r="I24" s="16" t="s">
        <v>19</v>
      </c>
      <c r="J24" s="16"/>
    </row>
    <row r="25" spans="1:15" ht="17.25" x14ac:dyDescent="0.3">
      <c r="B25" s="17"/>
      <c r="C25" s="17">
        <v>365</v>
      </c>
      <c r="D25" s="16"/>
      <c r="E25" s="16"/>
      <c r="F25" s="16">
        <v>3500000</v>
      </c>
      <c r="G25" s="18">
        <f t="shared" ref="G25:G31" si="0">F25/C25</f>
        <v>9589.0410958904104</v>
      </c>
      <c r="H25" s="18" t="e">
        <f>F25/D25</f>
        <v>#DIV/0!</v>
      </c>
      <c r="I25" s="18" t="e">
        <f t="shared" ref="I25:I31" si="1">F25/B25</f>
        <v>#DIV/0!</v>
      </c>
      <c r="J25" s="16">
        <f>D25/C25</f>
        <v>0</v>
      </c>
      <c r="K25" s="25"/>
    </row>
    <row r="26" spans="1:15" ht="17.25" x14ac:dyDescent="0.3">
      <c r="B26" s="17"/>
      <c r="C26" s="17">
        <v>439</v>
      </c>
      <c r="D26" s="16"/>
      <c r="E26" s="16"/>
      <c r="F26" s="16">
        <v>3800000</v>
      </c>
      <c r="G26" s="18">
        <f t="shared" si="0"/>
        <v>8656.0364464692484</v>
      </c>
      <c r="H26" s="18" t="e">
        <f>F26/D26</f>
        <v>#DIV/0!</v>
      </c>
      <c r="I26" s="18" t="e">
        <f t="shared" si="1"/>
        <v>#DIV/0!</v>
      </c>
      <c r="J26" s="16">
        <f>D26/C26</f>
        <v>0</v>
      </c>
      <c r="K26" s="25"/>
    </row>
    <row r="27" spans="1:15" x14ac:dyDescent="0.25">
      <c r="B27" s="17"/>
      <c r="C27" s="17">
        <v>375</v>
      </c>
      <c r="D27" s="16"/>
      <c r="E27" s="16"/>
      <c r="F27" s="18">
        <v>3855000</v>
      </c>
      <c r="G27" s="18">
        <f t="shared" si="0"/>
        <v>10280</v>
      </c>
      <c r="H27" s="18"/>
      <c r="I27" s="18" t="e">
        <f t="shared" si="1"/>
        <v>#DIV/0!</v>
      </c>
      <c r="J27" s="16"/>
    </row>
    <row r="28" spans="1:15" x14ac:dyDescent="0.25">
      <c r="B28" s="17">
        <v>619</v>
      </c>
      <c r="C28" s="17"/>
      <c r="D28" s="16"/>
      <c r="E28" s="16"/>
      <c r="F28" s="18">
        <v>3600000</v>
      </c>
      <c r="G28" s="18" t="e">
        <f t="shared" si="0"/>
        <v>#DIV/0!</v>
      </c>
      <c r="H28" s="18" t="e">
        <f t="shared" ref="H28:H31" si="2">F28/D28</f>
        <v>#DIV/0!</v>
      </c>
      <c r="I28" s="18">
        <f t="shared" si="1"/>
        <v>5815.8319870759287</v>
      </c>
      <c r="J28" s="16" t="e">
        <f>D28/C28</f>
        <v>#DIV/0!</v>
      </c>
    </row>
    <row r="29" spans="1:15" x14ac:dyDescent="0.25">
      <c r="C29" s="17">
        <v>358</v>
      </c>
      <c r="D29" s="32"/>
      <c r="F29" s="33">
        <v>3100000</v>
      </c>
      <c r="G29" s="33">
        <f t="shared" si="0"/>
        <v>8659.2178770949722</v>
      </c>
      <c r="H29" s="18" t="e">
        <f t="shared" si="2"/>
        <v>#DIV/0!</v>
      </c>
      <c r="I29" s="33" t="e">
        <f t="shared" si="1"/>
        <v>#DIV/0!</v>
      </c>
      <c r="J29" s="16">
        <f>D29/C29</f>
        <v>0</v>
      </c>
    </row>
    <row r="30" spans="1:15" x14ac:dyDescent="0.25">
      <c r="C30" s="14">
        <v>287</v>
      </c>
      <c r="F30" s="33">
        <v>2950000</v>
      </c>
      <c r="G30" s="33">
        <f t="shared" si="0"/>
        <v>10278.745644599303</v>
      </c>
      <c r="H30" s="33" t="e">
        <f t="shared" si="2"/>
        <v>#DIV/0!</v>
      </c>
      <c r="I30" s="33" t="e">
        <f t="shared" si="1"/>
        <v>#DIV/0!</v>
      </c>
      <c r="J30">
        <f>B30/C30</f>
        <v>0</v>
      </c>
    </row>
    <row r="31" spans="1:15" x14ac:dyDescent="0.25">
      <c r="F31" s="32"/>
      <c r="G31" s="33" t="e">
        <f t="shared" si="0"/>
        <v>#DIV/0!</v>
      </c>
      <c r="H31" s="33" t="e">
        <f t="shared" si="2"/>
        <v>#DIV/0!</v>
      </c>
      <c r="I31" s="33" t="e">
        <f t="shared" si="1"/>
        <v>#DIV/0!</v>
      </c>
    </row>
    <row r="32" spans="1:15" x14ac:dyDescent="0.25">
      <c r="B32" s="14" t="s">
        <v>22</v>
      </c>
    </row>
    <row r="33" spans="1:10" x14ac:dyDescent="0.25">
      <c r="B33" s="14">
        <f>38.35*10.764</f>
        <v>412.79939999999999</v>
      </c>
      <c r="C33" s="14">
        <v>2637615</v>
      </c>
      <c r="D33">
        <f>C33/B33</f>
        <v>6389.5805081112039</v>
      </c>
      <c r="E33">
        <v>184700</v>
      </c>
      <c r="F33">
        <v>30000</v>
      </c>
      <c r="G33">
        <f>F33+E33+C33</f>
        <v>2852315</v>
      </c>
      <c r="H33">
        <f>G33/B33</f>
        <v>6909.6878532284691</v>
      </c>
      <c r="I33" s="11" t="e">
        <f>G33/#REF!</f>
        <v>#REF!</v>
      </c>
      <c r="J33" t="e">
        <f>G33/A33</f>
        <v>#DIV/0!</v>
      </c>
    </row>
    <row r="34" spans="1:10" x14ac:dyDescent="0.25">
      <c r="D34" t="e">
        <f>C34/B34</f>
        <v>#DIV/0!</v>
      </c>
      <c r="E34">
        <v>266600</v>
      </c>
      <c r="F34">
        <v>30000</v>
      </c>
      <c r="G34">
        <f>F34+E34+C34</f>
        <v>296600</v>
      </c>
      <c r="H34" t="e">
        <f>G34/B34</f>
        <v>#DIV/0!</v>
      </c>
      <c r="I34" s="11" t="e">
        <f>G34/#REF!</f>
        <v>#REF!</v>
      </c>
      <c r="J34" t="e">
        <f>G34/A34</f>
        <v>#DIV/0!</v>
      </c>
    </row>
    <row r="35" spans="1:10" x14ac:dyDescent="0.25">
      <c r="D35" t="e">
        <f>C35/B35</f>
        <v>#DIV/0!</v>
      </c>
      <c r="E35">
        <v>216400</v>
      </c>
      <c r="F35">
        <v>30000</v>
      </c>
      <c r="G35">
        <f>F35+E35+C35</f>
        <v>246400</v>
      </c>
      <c r="H35" t="e">
        <f>G35/B35</f>
        <v>#DIV/0!</v>
      </c>
    </row>
    <row r="36" spans="1:10" ht="15.75" x14ac:dyDescent="0.25">
      <c r="A36" s="12"/>
    </row>
    <row r="37" spans="1:10" ht="15.75" x14ac:dyDescent="0.25">
      <c r="A37" s="12"/>
    </row>
    <row r="38" spans="1:10" ht="15.75" x14ac:dyDescent="0.25">
      <c r="A38" s="12"/>
    </row>
    <row r="39" spans="1:10" ht="15.75" x14ac:dyDescent="0.25">
      <c r="A39" s="12"/>
    </row>
    <row r="40" spans="1:10" ht="15.75" x14ac:dyDescent="0.25">
      <c r="A40" s="12"/>
    </row>
    <row r="41" spans="1:10" ht="15.75" x14ac:dyDescent="0.25">
      <c r="A41" s="12"/>
    </row>
    <row r="42" spans="1:10" ht="15.75" x14ac:dyDescent="0.25">
      <c r="A42" s="12"/>
    </row>
    <row r="53" spans="4:6" x14ac:dyDescent="0.25">
      <c r="D53">
        <v>36000</v>
      </c>
      <c r="E53">
        <v>5000</v>
      </c>
    </row>
    <row r="54" spans="4:6" x14ac:dyDescent="0.25">
      <c r="E54">
        <v>2000</v>
      </c>
    </row>
    <row r="55" spans="4:6" x14ac:dyDescent="0.25">
      <c r="E55">
        <v>2000</v>
      </c>
    </row>
    <row r="56" spans="4:6" x14ac:dyDescent="0.25">
      <c r="E56">
        <v>3000</v>
      </c>
    </row>
    <row r="57" spans="4:6" x14ac:dyDescent="0.25">
      <c r="E57">
        <v>500</v>
      </c>
    </row>
    <row r="58" spans="4:6" x14ac:dyDescent="0.25">
      <c r="E58">
        <v>2000</v>
      </c>
    </row>
    <row r="59" spans="4:6" x14ac:dyDescent="0.25">
      <c r="E59">
        <v>4000</v>
      </c>
    </row>
    <row r="60" spans="4:6" x14ac:dyDescent="0.25">
      <c r="E60">
        <v>1500</v>
      </c>
    </row>
    <row r="61" spans="4:6" x14ac:dyDescent="0.25">
      <c r="E61">
        <v>1000</v>
      </c>
    </row>
    <row r="62" spans="4:6" x14ac:dyDescent="0.25">
      <c r="D62" s="11"/>
      <c r="E62" s="11">
        <v>1000</v>
      </c>
      <c r="F62" s="11"/>
    </row>
    <row r="63" spans="4:6" x14ac:dyDescent="0.25">
      <c r="E63">
        <v>1500</v>
      </c>
    </row>
    <row r="64" spans="4:6" x14ac:dyDescent="0.25">
      <c r="E64">
        <v>4000</v>
      </c>
    </row>
    <row r="65" spans="5:5" x14ac:dyDescent="0.25">
      <c r="E65">
        <v>4000</v>
      </c>
    </row>
    <row r="66" spans="5:5" x14ac:dyDescent="0.25">
      <c r="E66">
        <f>SUM(E53:E65)</f>
        <v>31500</v>
      </c>
    </row>
    <row r="67" spans="5:5" x14ac:dyDescent="0.25">
      <c r="E67">
        <f>D53-E66</f>
        <v>4500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8CDAF-F10B-4B61-88E3-6BC3B7C7AF9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65670-C52C-4DA8-8B30-F3F866CB9E9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84DE9-C1D0-404E-9BCB-095D6A02E41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75D58F-03EA-4D69-B388-2CBC01CF0D0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Sheet2</vt:lpstr>
      <vt:lpstr>Sheet3</vt:lpstr>
      <vt:lpstr>Sheet4</vt:lpstr>
      <vt:lpstr>Sheet5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2023-09-14T05:28:35Z</dcterms:modified>
</cp:coreProperties>
</file>