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 activeTab="6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6" sheetId="9" r:id="rId6"/>
    <sheet name="Sheet7" sheetId="10" r:id="rId7"/>
  </sheets>
  <calcPr calcId="162913"/>
</workbook>
</file>

<file path=xl/calcChain.xml><?xml version="1.0" encoding="utf-8"?>
<calcChain xmlns="http://schemas.openxmlformats.org/spreadsheetml/2006/main">
  <c r="F8" i="1" l="1"/>
  <c r="G34" i="1"/>
  <c r="G33" i="1"/>
  <c r="F34" i="1"/>
  <c r="C34" i="1"/>
  <c r="A34" i="1"/>
  <c r="C33" i="1"/>
  <c r="C32" i="1"/>
  <c r="B18" i="1"/>
  <c r="E7" i="1"/>
  <c r="G6" i="1"/>
  <c r="H4" i="1" l="1"/>
  <c r="H5" i="1" s="1"/>
  <c r="B10" i="1" l="1"/>
  <c r="B11" i="1" s="1"/>
  <c r="B8" i="1"/>
  <c r="B6" i="1"/>
  <c r="B5" i="1"/>
  <c r="B14" i="1" s="1"/>
  <c r="B12" i="1" l="1"/>
  <c r="B13" i="1" s="1"/>
  <c r="B15" i="1" s="1"/>
  <c r="B17" i="1" s="1"/>
  <c r="B19" i="1" s="1"/>
  <c r="I28" i="1"/>
  <c r="C35" i="1" l="1"/>
  <c r="I25" i="1" l="1"/>
  <c r="I29" i="1"/>
  <c r="F25" i="1"/>
  <c r="G25" i="1" l="1"/>
  <c r="F26" i="1"/>
  <c r="G26" i="1"/>
  <c r="F27" i="1"/>
  <c r="G27" i="1"/>
  <c r="F28" i="1"/>
  <c r="G28" i="1"/>
  <c r="F29" i="1"/>
  <c r="G29" i="1"/>
  <c r="F30" i="1"/>
  <c r="G30" i="1"/>
  <c r="F32" i="1"/>
  <c r="G32" i="1" s="1"/>
  <c r="F33" i="1"/>
  <c r="H32" i="1" l="1"/>
  <c r="H29" i="1" l="1"/>
  <c r="H28" i="1"/>
  <c r="H30" i="1"/>
  <c r="H25" i="1" l="1"/>
  <c r="H33" i="1" l="1"/>
  <c r="H26" i="1"/>
  <c r="H27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<sst xmlns="http://schemas.openxmlformats.org/spreadsheetml/2006/main" count="27" uniqueCount="26">
  <si>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</si>
  <si>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</si>
  <si>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</si>
  <si>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</si>
  <si>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</si>
  <si>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</si>
  <si>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</si>
  <si>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</si>
  <si>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</si>
  <si>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</si>
  <si>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</si>
  <si>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</si>
  <si>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</si>
  <si>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</si>
  <si>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</si>
  <si>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</si>
  <si>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</si>
  <si>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</si>
  <si>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</si>
  <si>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</si>
  <si>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</si>
  <si>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</si>
  <si>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</si>
  <si>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</si>
  <si>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Measurement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</si>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</sst>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10" fillId="0" borderId="1" xfId="1" applyNumberFormat="1" applyFont="1" applyBorder="1"/>
    <xf numFmtId="165" fontId="0" fillId="0" borderId="0" xfId="1" applyNumberFormat="1" applyFont="1"/>
    <xf numFmtId="165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164" fontId="10" fillId="0" borderId="7" xfId="1" applyFont="1" applyBorder="1"/>
    <xf numFmtId="164" fontId="10" fillId="0" borderId="7" xfId="0" applyNumberFormat="1" applyFont="1" applyBorder="1"/>
    <xf numFmtId="0" fontId="13" fillId="0" borderId="7" xfId="0" applyFont="1" applyBorder="1"/>
    <xf numFmtId="164" fontId="13" fillId="0" borderId="7" xfId="0" applyNumberFormat="1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45</xdr:row>
      <xdr:rowOff>144091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45</xdr:row>
      <xdr:rowOff>182197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44</xdr:row>
      <xdr:rowOff>144065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44</xdr:row>
      <xdr:rowOff>134539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381734</xdr:colOff>
      <xdr:row>36</xdr:row>
      <xdr:rowOff>172431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58534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34</xdr:row>
      <xdr:rowOff>39009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6516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zoomScaleNormal="100" workbookViewId="0">
      <selection activeCell="F9" sqref="F9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20000</v>
      </c>
      <c r="C3" s="21"/>
      <c r="D3" s="9"/>
      <c r="E3" s="4">
        <v>2008</v>
      </c>
      <c r="F3" s="5">
        <v>2023</v>
      </c>
      <c r="G3" s="6">
        <f>F3-E3</f>
        <v>15</v>
      </c>
      <c r="H3">
        <v>30250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H4">
        <f>H3/100*110</f>
        <v>33275</v>
      </c>
      <c r="K4" s="43"/>
      <c r="L4" s="5"/>
      <c r="M4" s="6"/>
    </row>
    <row r="5" spans="1:13" ht="16.5" x14ac:dyDescent="0.3">
      <c r="A5" s="19" t="s">
        <v>2</v>
      </c>
      <c r="B5" s="32">
        <f>B3-B4</f>
        <v>17000</v>
      </c>
      <c r="C5" s="21"/>
      <c r="D5" s="9"/>
      <c r="E5" t="s">
        <v>23</v>
      </c>
      <c r="F5" t="s">
        <v>25</v>
      </c>
      <c r="G5" s="17"/>
      <c r="H5">
        <f>H4/10.764</f>
        <v>3091.32292827945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>
        <v>364</v>
      </c>
      <c r="F6">
        <v>520</v>
      </c>
      <c r="G6" s="17">
        <f>F6/E6</f>
        <v>1.4285714285714286</v>
      </c>
      <c r="H6" s="38"/>
      <c r="I6" s="38"/>
      <c r="L6" s="5"/>
      <c r="M6" s="6"/>
    </row>
    <row r="7" spans="1:13" ht="16.5" x14ac:dyDescent="0.3">
      <c r="A7" s="19" t="s">
        <v>4</v>
      </c>
      <c r="B7" s="23">
        <v>15</v>
      </c>
      <c r="C7" s="24"/>
      <c r="D7" s="1"/>
      <c r="E7">
        <f>E6*1.2</f>
        <v>436.8</v>
      </c>
      <c r="F7">
        <v>14000</v>
      </c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45</v>
      </c>
      <c r="C8" s="34"/>
      <c r="D8" s="35"/>
      <c r="E8" s="9"/>
      <c r="F8" s="16">
        <f>F7*F6</f>
        <v>7280000</v>
      </c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22.5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0.22500000000000001</v>
      </c>
      <c r="C11" s="44"/>
      <c r="D11" s="49"/>
      <c r="E11" t="s">
        <v>24</v>
      </c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675</v>
      </c>
      <c r="C12" s="45"/>
      <c r="D12" s="50"/>
      <c r="E12">
        <v>393</v>
      </c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2325</v>
      </c>
      <c r="C13" s="45"/>
      <c r="D13" s="50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17000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19325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364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21</v>
      </c>
      <c r="B17" s="27">
        <f>B15*B16</f>
        <v>7034300</v>
      </c>
      <c r="C17" s="48"/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12</v>
      </c>
      <c r="B18" s="28">
        <f>437*B4</f>
        <v>1311000</v>
      </c>
      <c r="C18" s="46"/>
      <c r="D18" s="9"/>
      <c r="E18" s="9"/>
      <c r="F18" s="8"/>
    </row>
    <row r="19" spans="1:14" ht="16.5" x14ac:dyDescent="0.3">
      <c r="A19" s="23" t="s">
        <v>16</v>
      </c>
      <c r="B19" s="28">
        <f>B17*0.03/12</f>
        <v>17585.75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630</v>
      </c>
      <c r="C25" s="11"/>
      <c r="D25" s="11"/>
      <c r="E25" s="11">
        <v>11500000</v>
      </c>
      <c r="F25" s="13">
        <f t="shared" ref="F25:F30" si="0">E25/B25</f>
        <v>18253.968253968254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x14ac:dyDescent="0.25">
      <c r="B26" s="12">
        <v>600</v>
      </c>
      <c r="C26" s="11"/>
      <c r="D26" s="11"/>
      <c r="E26" s="11">
        <v>12000000</v>
      </c>
      <c r="F26" s="13">
        <f t="shared" si="0"/>
        <v>20000</v>
      </c>
      <c r="G26" s="13" t="e">
        <f t="shared" ref="G26:G30" si="1">E26/C26</f>
        <v>#DIV/0!</v>
      </c>
      <c r="H26" s="13" t="e">
        <f>E26/#REF!</f>
        <v>#REF!</v>
      </c>
      <c r="I26" s="11"/>
    </row>
    <row r="27" spans="1:14" x14ac:dyDescent="0.25">
      <c r="B27" s="12">
        <v>420</v>
      </c>
      <c r="C27" s="11">
        <v>570</v>
      </c>
      <c r="D27" s="11"/>
      <c r="E27" s="13">
        <v>8350000</v>
      </c>
      <c r="F27" s="13">
        <f t="shared" si="0"/>
        <v>19880.952380952382</v>
      </c>
      <c r="G27" s="13">
        <f t="shared" si="1"/>
        <v>14649.122807017544</v>
      </c>
      <c r="H27" s="13" t="e">
        <f>E27/#REF!</f>
        <v>#REF!</v>
      </c>
      <c r="I27" s="11"/>
    </row>
    <row r="28" spans="1:14" x14ac:dyDescent="0.25">
      <c r="B28" s="12">
        <v>400</v>
      </c>
      <c r="C28" s="29"/>
      <c r="E28" s="30">
        <v>7800000</v>
      </c>
      <c r="F28" s="30">
        <f t="shared" si="0"/>
        <v>19500</v>
      </c>
      <c r="G28" s="13" t="e">
        <f t="shared" si="1"/>
        <v>#DIV/0!</v>
      </c>
      <c r="H28" s="30" t="e">
        <f>E28/#REF!</f>
        <v>#REF!</v>
      </c>
      <c r="I28" s="11">
        <f>C28/B28</f>
        <v>0</v>
      </c>
    </row>
    <row r="29" spans="1:14" x14ac:dyDescent="0.25">
      <c r="E29" s="30"/>
      <c r="F29" s="30" t="e">
        <f t="shared" si="0"/>
        <v>#DIV/0!</v>
      </c>
      <c r="G29" s="30" t="e">
        <f t="shared" si="1"/>
        <v>#DIV/0!</v>
      </c>
      <c r="H29" s="30" t="e">
        <f>E29/#REF!</f>
        <v>#REF!</v>
      </c>
      <c r="I29" t="e">
        <f>#REF!/B29</f>
        <v>#REF!</v>
      </c>
    </row>
    <row r="30" spans="1:14" x14ac:dyDescent="0.25">
      <c r="E30" s="29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</row>
    <row r="32" spans="1:14" x14ac:dyDescent="0.25">
      <c r="A32">
        <v>413</v>
      </c>
      <c r="B32" s="10">
        <v>8400000</v>
      </c>
      <c r="C32">
        <f>B32/A32</f>
        <v>20338.983050847459</v>
      </c>
      <c r="D32">
        <v>504000</v>
      </c>
      <c r="E32">
        <v>30000</v>
      </c>
      <c r="F32">
        <f>E32+D32+B32</f>
        <v>8934000</v>
      </c>
      <c r="G32">
        <f>F32/A32</f>
        <v>21631.961259079904</v>
      </c>
      <c r="H32" s="9" t="e">
        <f>F32/#REF!</f>
        <v>#REF!</v>
      </c>
    </row>
    <row r="33" spans="1:8" x14ac:dyDescent="0.25">
      <c r="A33">
        <v>407</v>
      </c>
      <c r="B33" s="10">
        <v>7500000</v>
      </c>
      <c r="C33">
        <f>B33/A33</f>
        <v>18427.518427518429</v>
      </c>
      <c r="D33">
        <v>100</v>
      </c>
      <c r="E33">
        <v>100</v>
      </c>
      <c r="F33">
        <f>E33+D33+B33</f>
        <v>7500200</v>
      </c>
      <c r="G33">
        <f>F33/A33</f>
        <v>18428.009828009828</v>
      </c>
      <c r="H33" s="9" t="e">
        <f>F33/#REF!</f>
        <v>#REF!</v>
      </c>
    </row>
    <row r="34" spans="1:8" x14ac:dyDescent="0.25">
      <c r="A34">
        <f>53.44*10.764</f>
        <v>575.22815999999989</v>
      </c>
      <c r="B34" s="10">
        <v>8300000</v>
      </c>
      <c r="C34">
        <f>B34/A34</f>
        <v>14429.057158815038</v>
      </c>
      <c r="D34">
        <v>498000</v>
      </c>
      <c r="E34">
        <v>30000</v>
      </c>
      <c r="F34">
        <f>E34+D34+B34</f>
        <v>8828000</v>
      </c>
      <c r="G34">
        <f>F34/A34</f>
        <v>15346.953806990259</v>
      </c>
    </row>
    <row r="35" spans="1:8" ht="15.75" x14ac:dyDescent="0.25">
      <c r="A35" s="37"/>
      <c r="C35" t="e">
        <f>B35/#REF!</f>
        <v>#REF!</v>
      </c>
    </row>
    <row r="36" spans="1:8" ht="15.75" x14ac:dyDescent="0.25">
      <c r="A36" s="37"/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61" spans="3:5" x14ac:dyDescent="0.25">
      <c r="C61" s="9"/>
      <c r="D61" s="9"/>
      <c r="E61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Sheet4</vt:lpstr>
      <vt:lpstr>Sheet2</vt:lpstr>
      <vt:lpstr>Sheet3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2023-09-15T05:11:57Z</dcterms:modified>
</cp:coreProperties>
</file>