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438BECB1-B5A5-487C-BF81-62C8A0567D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2" sheetId="7" r:id="rId2"/>
    <sheet name="Sheet3" sheetId="8" r:id="rId3"/>
    <sheet name="Sheet1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5" l="1"/>
  <c r="B8" i="5"/>
  <c r="J18" i="5"/>
  <c r="G38" i="5"/>
  <c r="I31" i="5"/>
  <c r="B17" i="5" l="1"/>
  <c r="I33" i="5"/>
  <c r="I30" i="5"/>
  <c r="I32" i="5"/>
  <c r="J40" i="5"/>
  <c r="K40" i="5" s="1"/>
  <c r="G40" i="5"/>
  <c r="J39" i="5"/>
  <c r="G39" i="5"/>
  <c r="M38" i="5"/>
  <c r="J38" i="5"/>
  <c r="L38" i="5" s="1"/>
  <c r="J37" i="5"/>
  <c r="L37" i="5" s="1"/>
  <c r="G37" i="5"/>
  <c r="H35" i="5"/>
  <c r="G35" i="5"/>
  <c r="H34" i="5"/>
  <c r="G34" i="5"/>
  <c r="H33" i="5"/>
  <c r="G33" i="5"/>
  <c r="H32" i="5"/>
  <c r="G32" i="5"/>
  <c r="G31" i="5"/>
  <c r="H31" i="5" s="1"/>
  <c r="H30" i="5"/>
  <c r="G30" i="5"/>
  <c r="K5" i="5"/>
  <c r="L5" i="5" s="1"/>
  <c r="B11" i="5"/>
  <c r="B6" i="5"/>
  <c r="B7" i="5" s="1"/>
  <c r="K39" i="5" l="1"/>
  <c r="L39" i="5"/>
  <c r="B12" i="5"/>
  <c r="B13" i="5" s="1"/>
  <c r="B14" i="5" s="1"/>
  <c r="B18" i="5" s="1"/>
  <c r="K37" i="5"/>
  <c r="K38" i="5"/>
  <c r="B19" i="5" l="1"/>
  <c r="B20" i="5"/>
</calcChain>
</file>

<file path=xl/sharedStrings.xml><?xml version="1.0" encoding="utf-8"?>
<sst xmlns="http://schemas.openxmlformats.org/spreadsheetml/2006/main" count="25" uniqueCount="25">
  <si>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</si>
  <si>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</si>
  <si>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</si>
  <si>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</si>
  <si>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</si>
  <si>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</si>
  <si>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</si>
  <si>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</si>
  <si>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</si>
  <si>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</si>
  <si>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</si>
  <si>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</si>
  <si>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</si>
  <si>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</si>
  <si>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</si>
  <si>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</si>
  <si>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</si>
  <si>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Cosmos Format</t>
  </si>
  <si>
    <t>Online</t>
  </si>
  <si>
    <t>Carpet Area</t>
  </si>
  <si>
    <t>Rate on carpet</t>
  </si>
  <si>
    <t>Rate on Built up Area</t>
  </si>
  <si>
    <t>Igr</t>
  </si>
  <si>
    <t>Rate</t>
  </si>
  <si>
    <t>Measurment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</si>
</sst>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3" fontId="0" fillId="0" borderId="0" xfId="0" applyNumberFormat="1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0" fillId="0" borderId="2" xfId="0" applyBorder="1"/>
    <xf numFmtId="43" fontId="3" fillId="2" borderId="1" xfId="0" applyNumberFormat="1" applyFont="1" applyFill="1" applyBorder="1"/>
    <xf numFmtId="0" fontId="3" fillId="0" borderId="1" xfId="0" applyFont="1" applyBorder="1"/>
    <xf numFmtId="43" fontId="3" fillId="0" borderId="1" xfId="0" applyNumberFormat="1" applyFont="1" applyBorder="1"/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592589</xdr:colOff>
      <xdr:row>45</xdr:row>
      <xdr:rowOff>67881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84A712-9EE7-5D56-33C1-58085C83A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613389" cy="8640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144682</xdr:colOff>
      <xdr:row>45</xdr:row>
      <xdr:rowOff>10723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0048AF-0D8B-830F-41AC-67F96BDC8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46282" cy="8583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154463</xdr:colOff>
      <xdr:row>45</xdr:row>
      <xdr:rowOff>153618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132EF6-22BF-123C-6CCC-F8CF9EEDE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84863" cy="8726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0"/>
  <sheetViews>
    <sheetView tabSelected="1" workbookViewId="0">
      <selection activeCell="B8" sqref="B8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4" width="12.5703125" bestFit="1" customWidth="1"/>
    <col min="6" max="6" width="14.28515625" bestFit="1" customWidth="1"/>
  </cols>
  <sheetData>
    <row r="2" spans="1:12" x14ac:dyDescent="0.25">
      <c r="A2" s="10"/>
      <c r="B2" s="10"/>
    </row>
    <row r="3" spans="1:12" ht="16.5" x14ac:dyDescent="0.3">
      <c r="A3" s="4" t="s">
        <v>17</v>
      </c>
      <c r="B3" s="4"/>
      <c r="C3" s="4"/>
    </row>
    <row r="4" spans="1:12" ht="16.5" x14ac:dyDescent="0.3">
      <c r="A4" s="4" t="s">
        <v>4</v>
      </c>
      <c r="B4" s="4">
        <v>2023</v>
      </c>
      <c r="C4" s="4"/>
      <c r="I4" s="3" t="s">
        <v>1</v>
      </c>
      <c r="J4" s="3"/>
      <c r="K4" s="3"/>
      <c r="L4" s="3"/>
    </row>
    <row r="5" spans="1:12" ht="16.5" x14ac:dyDescent="0.3">
      <c r="A5" s="4" t="s">
        <v>5</v>
      </c>
      <c r="B5" s="4">
        <v>2005</v>
      </c>
      <c r="C5" s="4"/>
      <c r="I5" s="3">
        <v>2005</v>
      </c>
      <c r="J5" s="3">
        <v>2023</v>
      </c>
      <c r="K5" s="3">
        <f>J5-I5</f>
        <v>18</v>
      </c>
      <c r="L5" s="3">
        <f>K5-60</f>
        <v>-42</v>
      </c>
    </row>
    <row r="6" spans="1:12" ht="16.5" x14ac:dyDescent="0.3">
      <c r="A6" s="4" t="s">
        <v>6</v>
      </c>
      <c r="B6" s="4">
        <f>B4-B5</f>
        <v>18</v>
      </c>
      <c r="C6" s="4"/>
      <c r="I6" s="3">
        <v>3</v>
      </c>
      <c r="J6" s="3"/>
      <c r="K6" s="3"/>
    </row>
    <row r="7" spans="1:12" ht="16.5" x14ac:dyDescent="0.3">
      <c r="A7" s="4"/>
      <c r="B7" s="4">
        <f>B6-60</f>
        <v>-42</v>
      </c>
      <c r="C7" s="4"/>
      <c r="I7" s="3"/>
      <c r="J7" s="3"/>
      <c r="K7" s="3"/>
    </row>
    <row r="8" spans="1:12" ht="16.5" x14ac:dyDescent="0.3">
      <c r="A8" s="4" t="s">
        <v>7</v>
      </c>
      <c r="B8" s="8">
        <f>2500*675</f>
        <v>1687500</v>
      </c>
      <c r="C8" s="8"/>
      <c r="I8" s="3"/>
      <c r="J8" s="3"/>
      <c r="K8" s="3"/>
    </row>
    <row r="9" spans="1:12" ht="16.5" x14ac:dyDescent="0.3">
      <c r="A9" s="4" t="s">
        <v>8</v>
      </c>
      <c r="B9" s="4"/>
      <c r="C9" s="4"/>
      <c r="I9" s="3"/>
      <c r="J9" s="3"/>
      <c r="K9" s="3"/>
    </row>
    <row r="10" spans="1:12" ht="16.5" x14ac:dyDescent="0.3">
      <c r="A10" s="4"/>
      <c r="B10" s="4"/>
      <c r="C10" s="4"/>
      <c r="I10" s="3"/>
      <c r="J10" s="3"/>
      <c r="K10" s="3"/>
    </row>
    <row r="11" spans="1:12" ht="16.5" x14ac:dyDescent="0.3">
      <c r="A11" s="4" t="s">
        <v>9</v>
      </c>
      <c r="B11" s="4">
        <f>100-10</f>
        <v>90</v>
      </c>
      <c r="C11" s="4"/>
      <c r="I11" s="3"/>
      <c r="J11" s="3"/>
      <c r="K11" s="3"/>
    </row>
    <row r="12" spans="1:12" ht="16.5" x14ac:dyDescent="0.3">
      <c r="A12" s="4" t="s">
        <v>10</v>
      </c>
      <c r="B12" s="4">
        <f>B11*B6/60</f>
        <v>27</v>
      </c>
      <c r="C12" s="4"/>
    </row>
    <row r="13" spans="1:12" ht="16.5" x14ac:dyDescent="0.3">
      <c r="A13" s="4"/>
      <c r="B13" s="9">
        <f>B12%</f>
        <v>0.27</v>
      </c>
      <c r="C13" s="9"/>
    </row>
    <row r="14" spans="1:12" ht="16.5" x14ac:dyDescent="0.3">
      <c r="A14" s="4" t="s">
        <v>11</v>
      </c>
      <c r="B14" s="8">
        <f>ROUND((B8*B13),0)</f>
        <v>455625</v>
      </c>
      <c r="C14" s="8"/>
    </row>
    <row r="15" spans="1:12" ht="16.5" x14ac:dyDescent="0.3">
      <c r="A15" s="4" t="s">
        <v>2</v>
      </c>
      <c r="B15" s="8">
        <v>675</v>
      </c>
      <c r="C15" s="8"/>
    </row>
    <row r="16" spans="1:12" ht="16.5" x14ac:dyDescent="0.3">
      <c r="A16" s="4" t="s">
        <v>23</v>
      </c>
      <c r="B16" s="4">
        <v>14500</v>
      </c>
      <c r="C16" s="4"/>
    </row>
    <row r="17" spans="1:10" ht="16.5" x14ac:dyDescent="0.3">
      <c r="A17" s="4" t="s">
        <v>12</v>
      </c>
      <c r="B17" s="8">
        <f>B16*B15</f>
        <v>9787500</v>
      </c>
      <c r="C17" s="8"/>
      <c r="D17" s="1"/>
      <c r="I17" t="s">
        <v>24</v>
      </c>
    </row>
    <row r="18" spans="1:10" ht="16.5" x14ac:dyDescent="0.3">
      <c r="A18" s="12" t="s">
        <v>13</v>
      </c>
      <c r="B18" s="13">
        <f>B17-B14</f>
        <v>9331875</v>
      </c>
      <c r="C18" s="11"/>
      <c r="D18" s="1"/>
      <c r="H18">
        <v>203</v>
      </c>
      <c r="I18">
        <v>39</v>
      </c>
      <c r="J18">
        <f>SUM(H18,I18)</f>
        <v>242</v>
      </c>
    </row>
    <row r="19" spans="1:10" ht="16.5" x14ac:dyDescent="0.3">
      <c r="A19" s="12" t="s">
        <v>14</v>
      </c>
      <c r="B19" s="13">
        <f>B18*0.9</f>
        <v>8398687.5</v>
      </c>
      <c r="C19" s="11"/>
    </row>
    <row r="20" spans="1:10" ht="16.5" x14ac:dyDescent="0.3">
      <c r="A20" s="12" t="s">
        <v>15</v>
      </c>
      <c r="B20" s="13">
        <f>B18*0.8</f>
        <v>7465500</v>
      </c>
      <c r="C20" s="11"/>
    </row>
    <row r="21" spans="1:10" ht="16.5" x14ac:dyDescent="0.3">
      <c r="A21" s="12" t="s">
        <v>16</v>
      </c>
      <c r="B21" s="13">
        <f>B18*0.025/12</f>
        <v>19441.40625</v>
      </c>
      <c r="C21" s="11"/>
    </row>
    <row r="23" spans="1:10" x14ac:dyDescent="0.25">
      <c r="B23" s="1"/>
    </row>
    <row r="24" spans="1:10" ht="15.75" x14ac:dyDescent="0.25">
      <c r="B24" s="1"/>
      <c r="G24" s="14"/>
      <c r="H24" s="14"/>
      <c r="I24" s="14"/>
      <c r="J24" s="14"/>
    </row>
    <row r="25" spans="1:10" ht="15.75" x14ac:dyDescent="0.25">
      <c r="G25" s="14"/>
      <c r="H25" s="14"/>
      <c r="I25" s="14"/>
      <c r="J25" s="14"/>
    </row>
    <row r="26" spans="1:10" ht="15.75" x14ac:dyDescent="0.25">
      <c r="G26" s="14"/>
      <c r="H26" s="14"/>
      <c r="I26" s="14"/>
      <c r="J26" s="14"/>
    </row>
    <row r="28" spans="1:10" x14ac:dyDescent="0.25">
      <c r="E28" t="s">
        <v>18</v>
      </c>
    </row>
    <row r="29" spans="1:10" x14ac:dyDescent="0.25">
      <c r="D29" s="3" t="s">
        <v>3</v>
      </c>
      <c r="E29" s="3" t="s">
        <v>19</v>
      </c>
      <c r="F29" s="3" t="s">
        <v>0</v>
      </c>
      <c r="G29" s="3" t="s">
        <v>20</v>
      </c>
      <c r="H29" s="3" t="s">
        <v>21</v>
      </c>
      <c r="I29" s="3"/>
    </row>
    <row r="30" spans="1:10" x14ac:dyDescent="0.25">
      <c r="D30" s="3">
        <v>850</v>
      </c>
      <c r="E30" s="5">
        <v>650</v>
      </c>
      <c r="F30" s="3">
        <v>11200000</v>
      </c>
      <c r="G30" s="3">
        <f t="shared" ref="G30:G35" si="0">F30/E30</f>
        <v>17230.76923076923</v>
      </c>
      <c r="H30" s="3">
        <f t="shared" ref="H30:H35" si="1">F30/D30</f>
        <v>13176.470588235294</v>
      </c>
      <c r="I30" s="3">
        <f>D30/E30</f>
        <v>1.3076923076923077</v>
      </c>
    </row>
    <row r="31" spans="1:10" x14ac:dyDescent="0.25">
      <c r="D31" s="3"/>
      <c r="E31" s="5">
        <v>561</v>
      </c>
      <c r="F31" s="3">
        <v>11200000</v>
      </c>
      <c r="G31" s="3">
        <f t="shared" si="0"/>
        <v>19964.349376114082</v>
      </c>
      <c r="H31" s="3">
        <f>G31/1.2</f>
        <v>16636.957813428402</v>
      </c>
      <c r="I31" s="3" t="e">
        <f>F31/D31</f>
        <v>#DIV/0!</v>
      </c>
    </row>
    <row r="32" spans="1:10" x14ac:dyDescent="0.25">
      <c r="D32" s="3"/>
      <c r="E32" s="5">
        <v>561</v>
      </c>
      <c r="F32" s="7">
        <v>10500000</v>
      </c>
      <c r="G32" s="3">
        <f t="shared" si="0"/>
        <v>18716.577540106951</v>
      </c>
      <c r="H32" s="3" t="e">
        <f t="shared" si="1"/>
        <v>#DIV/0!</v>
      </c>
      <c r="I32" s="3">
        <f>D32/E32</f>
        <v>0</v>
      </c>
    </row>
    <row r="33" spans="4:13" x14ac:dyDescent="0.25">
      <c r="D33" s="6"/>
      <c r="E33" s="5"/>
      <c r="F33" s="7"/>
      <c r="G33" s="6" t="e">
        <f t="shared" si="0"/>
        <v>#DIV/0!</v>
      </c>
      <c r="H33" s="6" t="e">
        <f t="shared" si="1"/>
        <v>#DIV/0!</v>
      </c>
      <c r="I33" s="3" t="e">
        <f>D33/E33</f>
        <v>#DIV/0!</v>
      </c>
    </row>
    <row r="34" spans="4:13" x14ac:dyDescent="0.25">
      <c r="D34" s="6"/>
      <c r="E34" s="6"/>
      <c r="F34" s="6"/>
      <c r="G34" s="6" t="e">
        <f t="shared" si="0"/>
        <v>#DIV/0!</v>
      </c>
      <c r="H34" s="6" t="e">
        <f t="shared" si="1"/>
        <v>#DIV/0!</v>
      </c>
      <c r="I34" s="3"/>
    </row>
    <row r="35" spans="4:13" x14ac:dyDescent="0.25">
      <c r="D35" s="6"/>
      <c r="E35" s="6"/>
      <c r="F35" s="6"/>
      <c r="G35" s="6" t="e">
        <f t="shared" si="0"/>
        <v>#DIV/0!</v>
      </c>
      <c r="H35" s="6" t="e">
        <f t="shared" si="1"/>
        <v>#DIV/0!</v>
      </c>
      <c r="I35" s="3"/>
    </row>
    <row r="36" spans="4:13" x14ac:dyDescent="0.25">
      <c r="E36" t="s">
        <v>22</v>
      </c>
    </row>
    <row r="37" spans="4:13" x14ac:dyDescent="0.25">
      <c r="D37" s="3"/>
      <c r="E37" s="2">
        <v>130</v>
      </c>
      <c r="F37" s="2">
        <v>2450000</v>
      </c>
      <c r="G37" s="3">
        <f>F37/E37</f>
        <v>18846.153846153848</v>
      </c>
      <c r="H37">
        <v>147000</v>
      </c>
      <c r="I37">
        <v>30000</v>
      </c>
      <c r="J37" s="3">
        <f>I37+H37+F37</f>
        <v>2627000</v>
      </c>
      <c r="K37" s="3">
        <f>J37/E37</f>
        <v>20207.692307692309</v>
      </c>
      <c r="L37" s="7" t="e">
        <f>J37/D37</f>
        <v>#DIV/0!</v>
      </c>
      <c r="M37" s="3"/>
    </row>
    <row r="38" spans="4:13" x14ac:dyDescent="0.25">
      <c r="D38" s="3"/>
      <c r="E38" s="2">
        <v>130</v>
      </c>
      <c r="F38" s="2">
        <v>2600000</v>
      </c>
      <c r="G38" s="3">
        <f>F38/E38</f>
        <v>20000</v>
      </c>
      <c r="H38">
        <v>156000</v>
      </c>
      <c r="I38">
        <v>30000</v>
      </c>
      <c r="J38" s="3">
        <f>I38+H38+F38</f>
        <v>2786000</v>
      </c>
      <c r="K38" s="3">
        <f>J38/E38</f>
        <v>21430.76923076923</v>
      </c>
      <c r="L38" s="7" t="e">
        <f>J38/D38</f>
        <v>#DIV/0!</v>
      </c>
      <c r="M38" s="3" t="e">
        <f>F38/D38</f>
        <v>#DIV/0!</v>
      </c>
    </row>
    <row r="39" spans="4:13" x14ac:dyDescent="0.25">
      <c r="D39" s="3">
        <v>200</v>
      </c>
      <c r="E39" s="3"/>
      <c r="F39" s="3">
        <v>2965000</v>
      </c>
      <c r="G39" s="3" t="e">
        <f>F39/E39</f>
        <v>#DIV/0!</v>
      </c>
      <c r="H39" s="3">
        <v>178000</v>
      </c>
      <c r="I39" s="3">
        <v>30000</v>
      </c>
      <c r="J39" s="3">
        <f>I39+H39+F39</f>
        <v>3173000</v>
      </c>
      <c r="K39" s="3" t="e">
        <f>J39/E39</f>
        <v>#DIV/0!</v>
      </c>
      <c r="L39" s="3">
        <f>J39/D39</f>
        <v>15865</v>
      </c>
      <c r="M39" s="3"/>
    </row>
    <row r="40" spans="4:13" x14ac:dyDescent="0.25">
      <c r="D40" s="3"/>
      <c r="E40" s="3"/>
      <c r="F40" s="3"/>
      <c r="G40" s="3" t="e">
        <f>F40/E40</f>
        <v>#DIV/0!</v>
      </c>
      <c r="H40" s="3"/>
      <c r="I40" s="3">
        <v>30000</v>
      </c>
      <c r="J40" s="3">
        <f>I40+H40+F40</f>
        <v>30000</v>
      </c>
      <c r="K40" s="3" t="e">
        <f>J40/E40</f>
        <v>#DIV/0!</v>
      </c>
      <c r="L40" s="3"/>
      <c r="M40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CA212-D046-45DB-8B18-49DECAFC78B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BD5D3-CB2A-4D2C-9D0B-F0E6BE7877C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2023-09-21T11:39:19Z</dcterms:modified>
</cp:coreProperties>
</file>