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M18" i="5" l="1"/>
  <c r="M13" i="5"/>
  <c r="M11" i="5"/>
  <c r="M10" i="5"/>
  <c r="M6" i="5"/>
  <c r="N6" i="5"/>
  <c r="N13" i="5"/>
  <c r="C6" i="5"/>
  <c r="B22" i="5"/>
  <c r="B21" i="5"/>
  <c r="B20" i="5"/>
  <c r="B18" i="5"/>
  <c r="B15" i="5"/>
  <c r="B8" i="5"/>
  <c r="B23" i="5"/>
  <c r="B7" i="5" l="1"/>
  <c r="H5" i="5"/>
  <c r="G7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H6" i="1"/>
  <c r="H7" i="1" s="1"/>
  <c r="B25" i="5" l="1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<sst xmlns="http://schemas.openxmlformats.org/spreadsheetml/2006/main" count="70" uniqueCount="50">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</sst>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166" fontId="0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workbookViewId="0">
      <selection activeCell="C20" sqref="C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3" max="13" width="12.5703125" bestFit="1" customWidth="1"/>
    <col min="14" max="14" width="9.28515625" bestFit="1" customWidth="1"/>
  </cols>
  <sheetData>
    <row r="2" spans="1:14" x14ac:dyDescent="0.25">
      <c r="A2" s="17"/>
      <c r="B2" s="17"/>
    </row>
    <row r="3" spans="1:14" x14ac:dyDescent="0.25">
      <c r="A3" s="17" t="s">
        <v>34</v>
      </c>
      <c r="B3" s="17"/>
    </row>
    <row r="4" spans="1:14" x14ac:dyDescent="0.25">
      <c r="A4" s="17" t="s">
        <v>20</v>
      </c>
      <c r="B4" s="17">
        <v>2023</v>
      </c>
    </row>
    <row r="5" spans="1:14" x14ac:dyDescent="0.25">
      <c r="A5" s="17" t="s">
        <v>21</v>
      </c>
      <c r="B5" s="17">
        <v>2007</v>
      </c>
      <c r="F5">
        <v>2007</v>
      </c>
      <c r="G5">
        <v>2023</v>
      </c>
      <c r="H5">
        <f>G5-F5</f>
        <v>16</v>
      </c>
      <c r="L5" t="s">
        <v>48</v>
      </c>
      <c r="M5" s="1">
        <v>43300</v>
      </c>
      <c r="N5" s="1"/>
    </row>
    <row r="6" spans="1:14" x14ac:dyDescent="0.25">
      <c r="A6" s="17" t="s">
        <v>22</v>
      </c>
      <c r="B6" s="17">
        <f>B4-B5</f>
        <v>16</v>
      </c>
      <c r="C6">
        <f>B6-100</f>
        <v>-84</v>
      </c>
      <c r="M6" s="1">
        <f>M5*90%</f>
        <v>38970</v>
      </c>
      <c r="N6" s="50">
        <f>M6/10.764</f>
        <v>3620.4013377926422</v>
      </c>
    </row>
    <row r="7" spans="1:14" x14ac:dyDescent="0.25">
      <c r="A7" s="17"/>
      <c r="B7" s="17">
        <f>60-B6</f>
        <v>44</v>
      </c>
      <c r="E7" t="s">
        <v>47</v>
      </c>
      <c r="F7">
        <v>38.340000000000003</v>
      </c>
      <c r="G7">
        <f>F7*10.764</f>
        <v>412.69175999999999</v>
      </c>
      <c r="H7">
        <v>413</v>
      </c>
      <c r="M7" s="1"/>
      <c r="N7" s="50"/>
    </row>
    <row r="8" spans="1:14" x14ac:dyDescent="0.25">
      <c r="A8" s="17" t="s">
        <v>23</v>
      </c>
      <c r="B8" s="46">
        <f>413*2700</f>
        <v>1115100</v>
      </c>
      <c r="L8" t="s">
        <v>49</v>
      </c>
      <c r="M8" s="1">
        <v>8180</v>
      </c>
      <c r="N8" s="50"/>
    </row>
    <row r="9" spans="1:14" x14ac:dyDescent="0.25">
      <c r="A9" s="17" t="s">
        <v>24</v>
      </c>
      <c r="B9" s="17"/>
      <c r="M9" s="1"/>
      <c r="N9" s="50"/>
    </row>
    <row r="10" spans="1:14" x14ac:dyDescent="0.25">
      <c r="A10" s="17"/>
      <c r="B10" s="17"/>
      <c r="M10" s="1">
        <f>M6-M8</f>
        <v>30790</v>
      </c>
      <c r="N10" s="50"/>
    </row>
    <row r="11" spans="1:14" x14ac:dyDescent="0.25">
      <c r="A11" s="17" t="s">
        <v>25</v>
      </c>
      <c r="B11" s="17">
        <f>100-10</f>
        <v>90</v>
      </c>
      <c r="M11" s="1">
        <f>M10*84%</f>
        <v>25863.599999999999</v>
      </c>
      <c r="N11" s="50"/>
    </row>
    <row r="12" spans="1:14" x14ac:dyDescent="0.25">
      <c r="A12" s="17" t="s">
        <v>26</v>
      </c>
      <c r="B12" s="17">
        <f>B11*B6/60</f>
        <v>24</v>
      </c>
      <c r="M12" s="1"/>
      <c r="N12" s="50"/>
    </row>
    <row r="13" spans="1:14" x14ac:dyDescent="0.25">
      <c r="A13" s="17"/>
      <c r="B13" s="47">
        <f>B12%</f>
        <v>0.24</v>
      </c>
      <c r="M13" s="50">
        <f>M11+M8</f>
        <v>34043.599999999999</v>
      </c>
      <c r="N13" s="50">
        <f>M13/10.764</f>
        <v>3162.7276105536976</v>
      </c>
    </row>
    <row r="14" spans="1:14" x14ac:dyDescent="0.25">
      <c r="A14" s="17"/>
      <c r="B14" s="17"/>
      <c r="N14" s="51"/>
    </row>
    <row r="15" spans="1:14" x14ac:dyDescent="0.25">
      <c r="A15" s="17" t="s">
        <v>27</v>
      </c>
      <c r="B15" s="46">
        <f>ROUND((B8*B13),0)</f>
        <v>267624</v>
      </c>
    </row>
    <row r="16" spans="1:14" x14ac:dyDescent="0.25">
      <c r="A16" s="17" t="s">
        <v>15</v>
      </c>
      <c r="B16" s="46">
        <v>413</v>
      </c>
      <c r="M16" s="1">
        <v>413</v>
      </c>
    </row>
    <row r="17" spans="1:13" x14ac:dyDescent="0.25">
      <c r="A17" s="17" t="s">
        <v>42</v>
      </c>
      <c r="B17" s="49">
        <v>6300</v>
      </c>
      <c r="M17" s="1">
        <v>3163</v>
      </c>
    </row>
    <row r="18" spans="1:13" x14ac:dyDescent="0.25">
      <c r="A18" s="17" t="s">
        <v>28</v>
      </c>
      <c r="B18" s="46">
        <f>B17*B16</f>
        <v>2601900</v>
      </c>
      <c r="M18" s="1">
        <f>M17*M16</f>
        <v>1306319</v>
      </c>
    </row>
    <row r="19" spans="1:13" x14ac:dyDescent="0.25">
      <c r="A19" s="17" t="s">
        <v>29</v>
      </c>
      <c r="B19" s="17"/>
    </row>
    <row r="20" spans="1:13" x14ac:dyDescent="0.25">
      <c r="A20" s="43" t="s">
        <v>30</v>
      </c>
      <c r="B20" s="48">
        <f>B18-B15</f>
        <v>2334276</v>
      </c>
      <c r="C20" s="5">
        <f>B20/B16</f>
        <v>5652</v>
      </c>
    </row>
    <row r="21" spans="1:13" x14ac:dyDescent="0.25">
      <c r="A21" s="43" t="s">
        <v>31</v>
      </c>
      <c r="B21" s="48">
        <f>ROUND((B20*90%),0)</f>
        <v>2100848</v>
      </c>
    </row>
    <row r="22" spans="1:13" x14ac:dyDescent="0.25">
      <c r="A22" s="43" t="s">
        <v>32</v>
      </c>
      <c r="B22" s="48">
        <f>ROUND((B20*80%),0)</f>
        <v>1867421</v>
      </c>
    </row>
    <row r="23" spans="1:13" x14ac:dyDescent="0.25">
      <c r="A23" s="43" t="s">
        <v>33</v>
      </c>
      <c r="B23" s="48">
        <f>MROUND((B20*0.025/12),500)</f>
        <v>5000</v>
      </c>
    </row>
    <row r="25" spans="1:13" x14ac:dyDescent="0.25">
      <c r="B25" s="5">
        <f>B20/222</f>
        <v>10514.756756756757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2023-09-18T00:23:34Z</dcterms:modified>
</cp:coreProperties>
</file>