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003CA020-C62C-4781-865B-B42758E214F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5" sheetId="8" r:id="rId2"/>
    <sheet name="Sheet2" sheetId="5" r:id="rId3"/>
    <sheet name="Sheet3" sheetId="6" r:id="rId4"/>
    <sheet name="Sheet4" sheetId="7" r:id="rId5"/>
    <sheet name="Sheet6" sheetId="9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0" i="1" l="1"/>
  <c r="C20" i="1"/>
  <c r="B20" i="1"/>
  <c r="G36" i="1"/>
  <c r="I30" i="1"/>
  <c r="I29" i="1"/>
  <c r="J13" i="1"/>
  <c r="K13" i="1" s="1"/>
  <c r="G15" i="1"/>
  <c r="D10" i="1"/>
  <c r="D11" i="1" s="1"/>
  <c r="D8" i="1"/>
  <c r="D6" i="1"/>
  <c r="D5" i="1"/>
  <c r="D14" i="1" s="1"/>
  <c r="C10" i="1"/>
  <c r="C11" i="1" s="1"/>
  <c r="C8" i="1"/>
  <c r="C6" i="1"/>
  <c r="C5" i="1"/>
  <c r="C14" i="1" s="1"/>
  <c r="G14" i="1"/>
  <c r="F7" i="1"/>
  <c r="H7" i="1" s="1"/>
  <c r="G13" i="1"/>
  <c r="G6" i="1"/>
  <c r="C37" i="1"/>
  <c r="C36" i="1"/>
  <c r="C35" i="1"/>
  <c r="G3" i="1"/>
  <c r="C12" i="1" l="1"/>
  <c r="C13" i="1" s="1"/>
  <c r="C15" i="1" s="1"/>
  <c r="C17" i="1" s="1"/>
  <c r="D12" i="1"/>
  <c r="D13" i="1" s="1"/>
  <c r="D15" i="1" s="1"/>
  <c r="D17" i="1" s="1"/>
  <c r="B10" i="1"/>
  <c r="B11" i="1" s="1"/>
  <c r="B8" i="1"/>
  <c r="B6" i="1"/>
  <c r="B5" i="1"/>
  <c r="B14" i="1" s="1"/>
  <c r="C21" i="1" l="1"/>
  <c r="C19" i="1"/>
  <c r="C18" i="1"/>
  <c r="D21" i="1"/>
  <c r="D19" i="1"/>
  <c r="D18" i="1"/>
  <c r="B12" i="1"/>
  <c r="B13" i="1" s="1"/>
  <c r="B15" i="1" s="1"/>
  <c r="B17" i="1" s="1"/>
  <c r="E17" i="1" s="1"/>
  <c r="I4" i="1"/>
  <c r="I5" i="1" s="1"/>
  <c r="I31" i="1"/>
  <c r="B21" i="1" l="1"/>
  <c r="B19" i="1"/>
  <c r="B18" i="1"/>
  <c r="C38" i="1"/>
  <c r="I27" i="1" l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7" i="1"/>
  <c r="H35" i="1" l="1"/>
  <c r="I28" i="1" l="1"/>
  <c r="H32" i="1" l="1"/>
  <c r="H31" i="1"/>
  <c r="H33" i="1"/>
  <c r="H27" i="1" l="1"/>
  <c r="H36" i="1" l="1"/>
  <c r="H28" i="1"/>
  <c r="H29" i="1"/>
  <c r="H30" i="1"/>
</calcChain>
</file>

<file path=xl/sharedStrings.xml><?xml version="1.0" encoding="utf-8"?>
<sst xmlns="http://schemas.openxmlformats.org/spreadsheetml/2006/main" count="33" uniqueCount="28">
  <si>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</si>
  <si>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</si>
  <si>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</si>
  <si>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</si>
  <si>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</si>
  <si>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</si>
  <si>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</si>
  <si>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</si>
  <si>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</si>
  <si>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</si>
  <si>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</si>
  <si>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</si>
  <si>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</si>
  <si>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</si>
  <si>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</si>
  <si>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</si>
  <si>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</si>
  <si>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</si>
  <si>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</si>
  <si>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</si>
  <si>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</si>
  <si>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</si>
  <si>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</si>
  <si>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Measurement Carpet</t>
  </si>
  <si>
    <t>Agreement Built up area</t>
  </si>
  <si>
    <t>Flat No.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</si>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</sst>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49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0" fontId="8" fillId="0" borderId="0" xfId="2" applyFill="1" applyBorder="1" applyAlignment="1" applyProtection="1"/>
    <xf numFmtId="0" fontId="10" fillId="0" borderId="1" xfId="0" applyFont="1" applyBorder="1"/>
    <xf numFmtId="43" fontId="10" fillId="0" borderId="1" xfId="0" applyNumberFormat="1" applyFont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0" fillId="0" borderId="1" xfId="1" applyNumberFormat="1" applyFont="1" applyBorder="1"/>
    <xf numFmtId="43" fontId="10" fillId="0" borderId="1" xfId="1" applyFont="1" applyBorder="1"/>
    <xf numFmtId="0" fontId="11" fillId="0" borderId="1" xfId="0" applyFont="1" applyBorder="1"/>
    <xf numFmtId="43" fontId="11" fillId="0" borderId="1" xfId="0" applyNumberFormat="1" applyFont="1" applyBorder="1"/>
    <xf numFmtId="43" fontId="12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43" fontId="12" fillId="0" borderId="1" xfId="1" applyFont="1" applyFill="1" applyBorder="1"/>
    <xf numFmtId="10" fontId="12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43" fontId="9" fillId="0" borderId="0" xfId="0" applyNumberFormat="1" applyFont="1"/>
    <xf numFmtId="43" fontId="14" fillId="0" borderId="0" xfId="0" applyNumberFormat="1" applyFont="1"/>
    <xf numFmtId="43" fontId="6" fillId="0" borderId="0" xfId="0" applyNumberFormat="1" applyFont="1"/>
    <xf numFmtId="0" fontId="0" fillId="0" borderId="0" xfId="0" applyBorder="1"/>
    <xf numFmtId="0" fontId="0" fillId="0" borderId="0" xfId="0" applyBorder="1" applyAlignment="1">
      <alignment wrapText="1"/>
    </xf>
    <xf numFmtId="10" fontId="10" fillId="0" borderId="1" xfId="1" applyNumberFormat="1" applyFont="1" applyBorder="1"/>
    <xf numFmtId="0" fontId="13" fillId="0" borderId="1" xfId="0" applyFont="1" applyBorder="1"/>
    <xf numFmtId="43" fontId="13" fillId="0" borderId="1" xfId="0" applyNumberFormat="1" applyFont="1" applyBorder="1"/>
    <xf numFmtId="43" fontId="7" fillId="0" borderId="1" xfId="0" applyNumberFormat="1" applyFont="1" applyBorder="1"/>
    <xf numFmtId="43" fontId="11" fillId="0" borderId="1" xfId="1" applyFont="1" applyFill="1" applyBorder="1"/>
    <xf numFmtId="0" fontId="13" fillId="0" borderId="1" xfId="0" applyFont="1" applyBorder="1" applyAlignment="1">
      <alignment vertical="center"/>
    </xf>
    <xf numFmtId="0" fontId="11" fillId="0" borderId="1" xfId="0" applyFont="1" applyBorder="1" applyAlignment="1">
      <alignment vertical="center" wrapText="1"/>
    </xf>
    <xf numFmtId="0" fontId="11" fillId="0" borderId="1" xfId="0" applyFont="1" applyBorder="1" applyAlignment="1">
      <alignment vertical="center"/>
    </xf>
    <xf numFmtId="0" fontId="0" fillId="0" borderId="5" xfId="0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602286</xdr:colOff>
      <xdr:row>47</xdr:row>
      <xdr:rowOff>153671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E5F517B-3038-4B8C-9028-65028721E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42286" cy="91071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211536</xdr:colOff>
      <xdr:row>46</xdr:row>
      <xdr:rowOff>48855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F1E27C2-9A1C-430C-9A96-85C7FB1E6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32336" cy="88118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439828</xdr:colOff>
      <xdr:row>45</xdr:row>
      <xdr:rowOff>39302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6F59084-7C4E-4D62-A737-2373CDFCD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022228" cy="8611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440083</xdr:colOff>
      <xdr:row>47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7ABB71-CC4C-4E81-AA78-00A56D035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51283" cy="89547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497156</xdr:colOff>
      <xdr:row>45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34515A-FC4C-4D52-8D99-C2E60C912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298756" cy="87451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354261</xdr:colOff>
      <xdr:row>46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8C213B-33FA-4F21-AF7E-AC281B8C5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155861" cy="87832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4"/>
  <sheetViews>
    <sheetView tabSelected="1" zoomScaleNormal="100" workbookViewId="0">
      <selection activeCell="F22" sqref="F22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8.28515625" customWidth="1"/>
    <col min="5" max="5" width="21.7109375" bestFit="1" customWidth="1"/>
    <col min="6" max="6" width="18.85546875" bestFit="1" customWidth="1"/>
    <col min="7" max="7" width="19.85546875" bestFit="1" customWidth="1"/>
    <col min="8" max="8" width="15.42578125" bestFit="1" customWidth="1"/>
    <col min="9" max="9" width="13.7109375" bestFit="1" customWidth="1"/>
    <col min="11" max="11" width="10" bestFit="1" customWidth="1"/>
    <col min="13" max="13" width="14.28515625" bestFit="1" customWidth="1"/>
    <col min="14" max="14" width="11.5703125" bestFit="1" customWidth="1"/>
  </cols>
  <sheetData>
    <row r="1" spans="1:13" x14ac:dyDescent="0.25">
      <c r="A1" s="1"/>
      <c r="B1" s="11"/>
      <c r="E1" s="1"/>
      <c r="F1" s="2"/>
      <c r="G1" s="2"/>
    </row>
    <row r="2" spans="1:13" ht="16.5" x14ac:dyDescent="0.25">
      <c r="A2" s="45" t="s">
        <v>25</v>
      </c>
      <c r="B2" s="46">
        <v>201</v>
      </c>
      <c r="C2" s="47">
        <v>703</v>
      </c>
      <c r="D2" s="47">
        <v>704</v>
      </c>
      <c r="E2" t="s">
        <v>13</v>
      </c>
    </row>
    <row r="3" spans="1:13" ht="16.5" x14ac:dyDescent="0.3">
      <c r="A3" s="15" t="s">
        <v>0</v>
      </c>
      <c r="B3" s="26">
        <v>22300</v>
      </c>
      <c r="C3" s="16">
        <v>22300</v>
      </c>
      <c r="D3" s="26">
        <v>22300</v>
      </c>
      <c r="E3" s="38">
        <v>1995</v>
      </c>
      <c r="F3" s="3">
        <v>2023</v>
      </c>
      <c r="G3" s="4">
        <f>F3-E3</f>
        <v>28</v>
      </c>
      <c r="I3">
        <v>26250</v>
      </c>
      <c r="L3" s="3"/>
      <c r="M3" s="4"/>
    </row>
    <row r="4" spans="1:13" ht="33" x14ac:dyDescent="0.3">
      <c r="A4" s="17" t="s">
        <v>1</v>
      </c>
      <c r="B4" s="26">
        <v>3000</v>
      </c>
      <c r="C4" s="16">
        <v>3000</v>
      </c>
      <c r="D4" s="26">
        <v>3000</v>
      </c>
      <c r="E4" s="39"/>
      <c r="F4" s="3"/>
      <c r="G4" s="4"/>
      <c r="I4">
        <f>I3/100*115</f>
        <v>30187.5</v>
      </c>
      <c r="K4" s="34"/>
      <c r="L4" s="3"/>
      <c r="M4" s="4"/>
    </row>
    <row r="5" spans="1:13" ht="16.5" x14ac:dyDescent="0.3">
      <c r="A5" s="15" t="s">
        <v>2</v>
      </c>
      <c r="B5" s="26">
        <f>B3-B4</f>
        <v>19300</v>
      </c>
      <c r="C5" s="16">
        <f>C3-C4</f>
        <v>19300</v>
      </c>
      <c r="D5" s="26">
        <f>D3-D4</f>
        <v>19300</v>
      </c>
      <c r="E5" t="s">
        <v>25</v>
      </c>
      <c r="F5" t="s">
        <v>22</v>
      </c>
      <c r="G5" t="s">
        <v>24</v>
      </c>
      <c r="I5">
        <f>I4/10.764</f>
        <v>2804.4871794871797</v>
      </c>
      <c r="L5" s="3"/>
      <c r="M5" s="4"/>
    </row>
    <row r="6" spans="1:13" ht="16.5" x14ac:dyDescent="0.3">
      <c r="A6" s="15" t="s">
        <v>3</v>
      </c>
      <c r="B6" s="26">
        <f>B4</f>
        <v>3000</v>
      </c>
      <c r="C6" s="16">
        <f>C4</f>
        <v>3000</v>
      </c>
      <c r="D6" s="26">
        <f>D4</f>
        <v>3000</v>
      </c>
      <c r="E6">
        <v>201</v>
      </c>
      <c r="G6">
        <f>62.73*10.764</f>
        <v>675.22571999999991</v>
      </c>
      <c r="H6" s="29"/>
      <c r="I6" s="29"/>
      <c r="L6" s="3"/>
      <c r="M6" s="4"/>
    </row>
    <row r="7" spans="1:13" ht="16.5" x14ac:dyDescent="0.3">
      <c r="A7" s="15" t="s">
        <v>4</v>
      </c>
      <c r="B7" s="18">
        <v>28</v>
      </c>
      <c r="C7" s="19">
        <v>25</v>
      </c>
      <c r="D7" s="26">
        <v>25</v>
      </c>
      <c r="E7">
        <v>703</v>
      </c>
      <c r="F7">
        <f>45.75*10.764</f>
        <v>492.45299999999997</v>
      </c>
      <c r="G7" s="5">
        <v>555</v>
      </c>
      <c r="H7" s="37">
        <f>G7/F7</f>
        <v>1.1270111056283545</v>
      </c>
      <c r="I7" s="29"/>
      <c r="L7" s="30"/>
      <c r="M7" s="31"/>
    </row>
    <row r="8" spans="1:13" ht="16.5" x14ac:dyDescent="0.3">
      <c r="A8" s="15" t="s">
        <v>5</v>
      </c>
      <c r="B8" s="18">
        <f>B9-B7</f>
        <v>32</v>
      </c>
      <c r="C8" s="19">
        <f>C9-C7</f>
        <v>35</v>
      </c>
      <c r="D8" s="26">
        <f>D9-D7</f>
        <v>35</v>
      </c>
      <c r="E8" s="6">
        <v>704</v>
      </c>
      <c r="F8" s="13"/>
      <c r="G8" s="5">
        <v>685</v>
      </c>
      <c r="H8" s="29"/>
      <c r="I8" s="29"/>
      <c r="L8" s="30"/>
      <c r="M8" s="31"/>
    </row>
    <row r="9" spans="1:13" ht="16.5" x14ac:dyDescent="0.3">
      <c r="A9" s="15" t="s">
        <v>6</v>
      </c>
      <c r="B9" s="18">
        <v>60</v>
      </c>
      <c r="C9" s="19">
        <v>60</v>
      </c>
      <c r="D9" s="26">
        <v>60</v>
      </c>
      <c r="E9" s="32"/>
      <c r="F9" s="6"/>
      <c r="G9" s="13"/>
      <c r="H9" s="29"/>
      <c r="I9" s="29"/>
      <c r="J9" s="32"/>
      <c r="K9" s="32"/>
      <c r="L9" s="28"/>
      <c r="M9" s="31"/>
    </row>
    <row r="10" spans="1:13" ht="33" x14ac:dyDescent="0.3">
      <c r="A10" s="17" t="s">
        <v>7</v>
      </c>
      <c r="B10" s="18">
        <f>90*B7/B9</f>
        <v>42</v>
      </c>
      <c r="C10" s="19">
        <f>90*C7/C9</f>
        <v>37.5</v>
      </c>
      <c r="D10" s="26">
        <f>90*D7/D9</f>
        <v>37.5</v>
      </c>
      <c r="E10" s="13"/>
      <c r="F10" s="35"/>
      <c r="G10" s="13"/>
      <c r="H10" s="29"/>
      <c r="I10" s="29"/>
      <c r="J10" s="32"/>
      <c r="K10" s="32"/>
      <c r="L10" s="28"/>
      <c r="M10" s="31"/>
    </row>
    <row r="11" spans="1:13" ht="16.5" x14ac:dyDescent="0.3">
      <c r="A11" s="15"/>
      <c r="B11" s="27">
        <f>B10%</f>
        <v>0.42</v>
      </c>
      <c r="C11" s="40">
        <f>C10%</f>
        <v>0.375</v>
      </c>
      <c r="D11" s="26">
        <f>D10%</f>
        <v>0.375</v>
      </c>
      <c r="E11" t="s">
        <v>23</v>
      </c>
      <c r="G11" s="13"/>
      <c r="H11" s="29"/>
      <c r="I11" s="29"/>
      <c r="J11" s="32"/>
      <c r="K11" s="32"/>
      <c r="L11" s="28"/>
      <c r="M11" s="33"/>
    </row>
    <row r="12" spans="1:13" ht="16.5" x14ac:dyDescent="0.3">
      <c r="A12" s="15" t="s">
        <v>8</v>
      </c>
      <c r="B12" s="26">
        <f>B6*B11</f>
        <v>1260</v>
      </c>
      <c r="C12" s="20">
        <f>C6*C11</f>
        <v>1125</v>
      </c>
      <c r="D12" s="26">
        <f>D6*D11</f>
        <v>1125</v>
      </c>
      <c r="E12" t="s">
        <v>25</v>
      </c>
      <c r="F12" t="s">
        <v>15</v>
      </c>
      <c r="G12" s="13"/>
      <c r="H12" s="29"/>
      <c r="I12" s="29"/>
      <c r="J12" s="32"/>
      <c r="K12" s="32"/>
      <c r="L12" s="28"/>
      <c r="M12" s="4"/>
    </row>
    <row r="13" spans="1:13" ht="16.5" x14ac:dyDescent="0.3">
      <c r="A13" s="15" t="s">
        <v>9</v>
      </c>
      <c r="B13" s="26">
        <f>B6-B12</f>
        <v>1740</v>
      </c>
      <c r="C13" s="20">
        <f>C6-C12</f>
        <v>1875</v>
      </c>
      <c r="D13" s="26">
        <f>D6-D12</f>
        <v>1875</v>
      </c>
      <c r="E13">
        <v>201</v>
      </c>
      <c r="F13">
        <v>557</v>
      </c>
      <c r="G13" s="13">
        <f>F13*1.2</f>
        <v>668.4</v>
      </c>
      <c r="H13" s="29"/>
      <c r="I13" s="29">
        <v>24000</v>
      </c>
      <c r="J13" s="32">
        <f>I13*F13</f>
        <v>13368000</v>
      </c>
      <c r="K13" s="13">
        <f>J13/G13</f>
        <v>20000</v>
      </c>
      <c r="L13" s="28"/>
      <c r="M13" s="4"/>
    </row>
    <row r="14" spans="1:13" ht="16.5" x14ac:dyDescent="0.3">
      <c r="A14" s="15" t="s">
        <v>2</v>
      </c>
      <c r="B14" s="26">
        <f>B5</f>
        <v>19300</v>
      </c>
      <c r="C14" s="16">
        <f>C5</f>
        <v>19300</v>
      </c>
      <c r="D14" s="26">
        <f>D5</f>
        <v>19300</v>
      </c>
      <c r="E14">
        <v>703</v>
      </c>
      <c r="F14">
        <v>468</v>
      </c>
      <c r="G14" s="13">
        <f>F14*1.2</f>
        <v>561.6</v>
      </c>
      <c r="H14" s="29"/>
      <c r="I14" s="29"/>
      <c r="J14" s="32"/>
      <c r="K14" s="32"/>
      <c r="L14" s="28"/>
      <c r="M14" s="4"/>
    </row>
    <row r="15" spans="1:13" ht="16.5" x14ac:dyDescent="0.3">
      <c r="A15" s="15" t="s">
        <v>10</v>
      </c>
      <c r="B15" s="26">
        <f>B14+B13</f>
        <v>21040</v>
      </c>
      <c r="C15" s="16">
        <f>C14+C13</f>
        <v>21175</v>
      </c>
      <c r="D15" s="26">
        <f>D14+D13</f>
        <v>21175</v>
      </c>
      <c r="E15">
        <v>704</v>
      </c>
      <c r="F15">
        <v>567</v>
      </c>
      <c r="G15" s="13">
        <f>F15*1.2</f>
        <v>680.4</v>
      </c>
      <c r="H15" s="32"/>
      <c r="I15" s="32"/>
      <c r="J15" s="32"/>
      <c r="K15" s="32"/>
      <c r="L15" s="28"/>
      <c r="M15" s="4"/>
    </row>
    <row r="16" spans="1:13" ht="16.5" x14ac:dyDescent="0.3">
      <c r="A16" s="15" t="s">
        <v>21</v>
      </c>
      <c r="B16" s="21">
        <v>675</v>
      </c>
      <c r="C16" s="41">
        <v>555</v>
      </c>
      <c r="D16" s="44">
        <v>685</v>
      </c>
      <c r="E16" s="5"/>
      <c r="F16" s="5"/>
      <c r="G16" s="5"/>
      <c r="H16" s="6"/>
      <c r="M16" s="31"/>
    </row>
    <row r="17" spans="1:14" ht="16.5" x14ac:dyDescent="0.3">
      <c r="A17" s="15" t="s">
        <v>11</v>
      </c>
      <c r="B17" s="22">
        <f>B15*B16</f>
        <v>14202000</v>
      </c>
      <c r="C17" s="42">
        <f>C15*C16</f>
        <v>11752125</v>
      </c>
      <c r="D17" s="44">
        <f>D15*D16</f>
        <v>14504875</v>
      </c>
      <c r="E17" s="5">
        <f>B17+C17+D17</f>
        <v>40459000</v>
      </c>
      <c r="F17" s="36"/>
      <c r="G17" s="5"/>
      <c r="H17" s="6"/>
      <c r="M17" s="5"/>
      <c r="N17" s="6"/>
    </row>
    <row r="18" spans="1:14" ht="16.5" x14ac:dyDescent="0.3">
      <c r="A18" s="15" t="s">
        <v>26</v>
      </c>
      <c r="B18" s="22">
        <f>B17*0.9</f>
        <v>12781800</v>
      </c>
      <c r="C18" s="22">
        <f t="shared" ref="C18:D18" si="0">C17*0.9</f>
        <v>10576912.5</v>
      </c>
      <c r="D18" s="44">
        <f t="shared" si="0"/>
        <v>13054387.5</v>
      </c>
      <c r="E18" s="5"/>
      <c r="F18" s="36"/>
      <c r="G18" s="5"/>
      <c r="H18" s="6"/>
      <c r="M18" s="5"/>
      <c r="N18" s="6"/>
    </row>
    <row r="19" spans="1:14" ht="16.5" x14ac:dyDescent="0.3">
      <c r="A19" s="15" t="s">
        <v>27</v>
      </c>
      <c r="B19" s="22">
        <f>B17*0.8</f>
        <v>11361600</v>
      </c>
      <c r="C19" s="22">
        <f t="shared" ref="C19:D19" si="1">C17*0.8</f>
        <v>9401700</v>
      </c>
      <c r="D19" s="44">
        <f t="shared" si="1"/>
        <v>11603900</v>
      </c>
      <c r="E19" s="5"/>
      <c r="F19" s="36"/>
      <c r="G19" s="5"/>
      <c r="H19" s="6"/>
      <c r="M19" s="5"/>
      <c r="N19" s="6"/>
    </row>
    <row r="20" spans="1:14" ht="16.5" x14ac:dyDescent="0.3">
      <c r="A20" s="15" t="s">
        <v>12</v>
      </c>
      <c r="B20" s="22">
        <f>B16*B4</f>
        <v>2025000</v>
      </c>
      <c r="C20" s="42">
        <f>C16*C4</f>
        <v>1665000</v>
      </c>
      <c r="D20" s="44">
        <f>D16*D4</f>
        <v>2055000</v>
      </c>
      <c r="E20" s="6"/>
      <c r="F20" s="5"/>
    </row>
    <row r="21" spans="1:14" ht="16.5" x14ac:dyDescent="0.3">
      <c r="A21" s="18" t="s">
        <v>16</v>
      </c>
      <c r="B21" s="23">
        <f>B17*0.025/12</f>
        <v>29587.5</v>
      </c>
      <c r="C21" s="43">
        <f>C17*0.025/12</f>
        <v>24483.59375</v>
      </c>
      <c r="D21" s="26">
        <f>D17*0.025/12</f>
        <v>30218.489583333332</v>
      </c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/>
      <c r="C27" s="8">
        <v>555</v>
      </c>
      <c r="D27" s="8"/>
      <c r="E27" s="8">
        <v>11000000</v>
      </c>
      <c r="F27" s="10" t="e">
        <f t="shared" ref="F27:F33" si="2">E27/B27</f>
        <v>#DIV/0!</v>
      </c>
      <c r="G27" s="10">
        <f>E27/C27</f>
        <v>19819.819819819819</v>
      </c>
      <c r="H27" s="10" t="e">
        <f>E27/#REF!</f>
        <v>#REF!</v>
      </c>
      <c r="I27" s="8" t="e">
        <f>C27/B27</f>
        <v>#DIV/0!</v>
      </c>
      <c r="J27" s="14"/>
    </row>
    <row r="28" spans="1:14" ht="17.25" x14ac:dyDescent="0.3">
      <c r="B28" s="9">
        <v>280</v>
      </c>
      <c r="C28" s="8">
        <v>330</v>
      </c>
      <c r="D28" s="8"/>
      <c r="E28" s="8">
        <v>6500000</v>
      </c>
      <c r="F28" s="10">
        <f t="shared" si="2"/>
        <v>23214.285714285714</v>
      </c>
      <c r="G28" s="10">
        <f>E28/C28</f>
        <v>19696.969696969696</v>
      </c>
      <c r="H28" s="10" t="e">
        <f>E28/#REF!</f>
        <v>#REF!</v>
      </c>
      <c r="I28" s="8">
        <f>C28/B28</f>
        <v>1.1785714285714286</v>
      </c>
      <c r="J28" s="14"/>
    </row>
    <row r="29" spans="1:14" x14ac:dyDescent="0.25">
      <c r="B29" s="9">
        <v>710</v>
      </c>
      <c r="C29" s="8">
        <v>790</v>
      </c>
      <c r="D29" s="8"/>
      <c r="E29" s="10">
        <v>15500000</v>
      </c>
      <c r="F29" s="10">
        <f t="shared" si="2"/>
        <v>21830.985915492958</v>
      </c>
      <c r="G29" s="10">
        <f t="shared" ref="G29:G33" si="3">E29/C29</f>
        <v>19620.253164556962</v>
      </c>
      <c r="H29" s="10" t="e">
        <f>E29/#REF!</f>
        <v>#REF!</v>
      </c>
      <c r="I29" s="8">
        <f>C29/B29</f>
        <v>1.1126760563380282</v>
      </c>
    </row>
    <row r="30" spans="1:14" x14ac:dyDescent="0.25">
      <c r="B30" s="9">
        <v>650</v>
      </c>
      <c r="C30" s="8">
        <v>680</v>
      </c>
      <c r="D30" s="8"/>
      <c r="E30" s="10">
        <v>15000000</v>
      </c>
      <c r="F30" s="10">
        <f t="shared" si="2"/>
        <v>23076.923076923078</v>
      </c>
      <c r="G30" s="10">
        <f t="shared" si="3"/>
        <v>22058.823529411766</v>
      </c>
      <c r="H30" s="10" t="e">
        <f>E30/#REF!</f>
        <v>#REF!</v>
      </c>
      <c r="I30" s="8">
        <f>C30/B30</f>
        <v>1.0461538461538462</v>
      </c>
    </row>
    <row r="31" spans="1:14" x14ac:dyDescent="0.25">
      <c r="B31" s="9">
        <v>450</v>
      </c>
      <c r="C31" s="24">
        <v>500</v>
      </c>
      <c r="E31" s="25">
        <v>10000000</v>
      </c>
      <c r="F31" s="25">
        <f t="shared" si="2"/>
        <v>22222.222222222223</v>
      </c>
      <c r="G31" s="10">
        <f t="shared" si="3"/>
        <v>20000</v>
      </c>
      <c r="H31" s="25" t="e">
        <f>E31/#REF!</f>
        <v>#REF!</v>
      </c>
      <c r="I31" s="8">
        <f>C31/B31</f>
        <v>1.1111111111111112</v>
      </c>
    </row>
    <row r="32" spans="1:14" x14ac:dyDescent="0.25">
      <c r="B32" s="7">
        <v>900</v>
      </c>
      <c r="C32" s="48"/>
      <c r="E32" s="25">
        <v>22000000</v>
      </c>
      <c r="F32" s="25">
        <f t="shared" si="2"/>
        <v>24444.444444444445</v>
      </c>
      <c r="G32" s="25" t="e">
        <f t="shared" si="3"/>
        <v>#DIV/0!</v>
      </c>
      <c r="H32" s="25" t="e">
        <f>E32/#REF!</f>
        <v>#REF!</v>
      </c>
      <c r="I32" t="e">
        <f>#REF!/B32</f>
        <v>#REF!</v>
      </c>
    </row>
    <row r="33" spans="1:8" x14ac:dyDescent="0.25">
      <c r="E33" s="24"/>
      <c r="F33" s="25" t="e">
        <f t="shared" si="2"/>
        <v>#DIV/0!</v>
      </c>
      <c r="G33" s="25" t="e">
        <f t="shared" si="3"/>
        <v>#DIV/0!</v>
      </c>
      <c r="H33" s="25" t="e">
        <f>E33/#REF!</f>
        <v>#REF!</v>
      </c>
    </row>
    <row r="35" spans="1:8" x14ac:dyDescent="0.25">
      <c r="A35">
        <v>500</v>
      </c>
      <c r="B35" s="7">
        <v>8000000</v>
      </c>
      <c r="C35">
        <f>B35/A35</f>
        <v>16000</v>
      </c>
      <c r="D35">
        <v>480000</v>
      </c>
      <c r="E35">
        <v>30000</v>
      </c>
      <c r="F35">
        <f>E35+D35+B35</f>
        <v>8510000</v>
      </c>
      <c r="G35">
        <f>F35/A35</f>
        <v>17020</v>
      </c>
      <c r="H35" s="6" t="e">
        <f>F35/#REF!</f>
        <v>#REF!</v>
      </c>
    </row>
    <row r="36" spans="1:8" x14ac:dyDescent="0.25">
      <c r="A36">
        <v>500</v>
      </c>
      <c r="B36" s="7">
        <v>8700000</v>
      </c>
      <c r="C36">
        <f>B36/A36</f>
        <v>17400</v>
      </c>
      <c r="D36">
        <v>522000</v>
      </c>
      <c r="E36">
        <v>30000</v>
      </c>
      <c r="F36">
        <f>E36+D36+B36</f>
        <v>9252000</v>
      </c>
      <c r="G36">
        <f>F36/A36</f>
        <v>18504</v>
      </c>
      <c r="H36" s="6" t="e">
        <f>F36/#REF!</f>
        <v>#REF!</v>
      </c>
    </row>
    <row r="37" spans="1:8" x14ac:dyDescent="0.25">
      <c r="C37" t="e">
        <f>B37/A37</f>
        <v>#DIV/0!</v>
      </c>
      <c r="G37" t="e">
        <f>F37/#REF!</f>
        <v>#REF!</v>
      </c>
    </row>
    <row r="38" spans="1:8" ht="15.75" x14ac:dyDescent="0.25">
      <c r="A38" s="28"/>
      <c r="C38" t="e">
        <f>B38/#REF!</f>
        <v>#REF!</v>
      </c>
    </row>
    <row r="39" spans="1:8" ht="15.75" x14ac:dyDescent="0.25">
      <c r="A39" s="28"/>
    </row>
    <row r="40" spans="1:8" ht="15.75" x14ac:dyDescent="0.25">
      <c r="A40" s="28"/>
    </row>
    <row r="41" spans="1:8" ht="15.75" x14ac:dyDescent="0.25">
      <c r="A41" s="28"/>
    </row>
    <row r="42" spans="1:8" ht="15.75" x14ac:dyDescent="0.25">
      <c r="A42" s="28"/>
    </row>
    <row r="43" spans="1:8" ht="15.75" x14ac:dyDescent="0.25">
      <c r="A43" s="28"/>
    </row>
    <row r="44" spans="1:8" ht="15.75" x14ac:dyDescent="0.25">
      <c r="A44" s="28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FEF0A-D64A-4A62-AB16-93704C8E60E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7BC99-3650-46A1-8E93-63417EECDA3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D56CE-D97E-4A7E-AF99-5FA7912EB76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61A33-71D4-4E7C-8DDC-045D3809CD91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Sheet5</vt:lpstr>
      <vt:lpstr>Sheet2</vt:lpstr>
      <vt:lpstr>Sheet3</vt:lpstr>
      <vt:lpstr>Sheet4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2023-09-13T05:57:48Z</dcterms:modified>
</cp:coreProperties>
</file>