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ksh\OneDrive\Desktop\Nashik\Choure\"/>
    </mc:Choice>
  </mc:AlternateContent>
  <xr:revisionPtr revIDLastSave="0" documentId="13_ncr:1_{E105E098-3722-4172-B1E3-63056D3A0510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3" l="1"/>
  <c r="I19" i="23"/>
  <c r="Q14" i="4"/>
  <c r="B14" i="4" s="1"/>
  <c r="C14" i="4" s="1"/>
  <c r="D14" i="4" s="1"/>
  <c r="P14" i="4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F9" i="4" s="1"/>
  <c r="A9" i="4"/>
  <c r="P8" i="4"/>
  <c r="Q8" i="4" s="1"/>
  <c r="B8" i="4" s="1"/>
  <c r="C8" i="4" s="1"/>
  <c r="D8" i="4" s="1"/>
  <c r="J8" i="4"/>
  <c r="I8" i="4"/>
  <c r="E8" i="4"/>
  <c r="A8" i="4"/>
  <c r="Q7" i="4"/>
  <c r="P7" i="4"/>
  <c r="J7" i="4"/>
  <c r="I7" i="4"/>
  <c r="E7" i="4"/>
  <c r="B7" i="4"/>
  <c r="C7" i="4" s="1"/>
  <c r="D7" i="4" s="1"/>
  <c r="A7" i="4"/>
  <c r="P6" i="4"/>
  <c r="Q6" i="4" s="1"/>
  <c r="B6" i="4" s="1"/>
  <c r="C6" i="4" s="1"/>
  <c r="D6" i="4" s="1"/>
  <c r="J6" i="4"/>
  <c r="I6" i="4"/>
  <c r="E6" i="4"/>
  <c r="A6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J3" i="4"/>
  <c r="I3" i="4"/>
  <c r="E3" i="4"/>
  <c r="B3" i="4"/>
  <c r="C3" i="4" s="1"/>
  <c r="D3" i="4" s="1"/>
  <c r="A3" i="4"/>
  <c r="Q2" i="4"/>
  <c r="J2" i="4"/>
  <c r="I2" i="4"/>
  <c r="E2" i="4"/>
  <c r="B2" i="4"/>
  <c r="C2" i="4" s="1"/>
  <c r="D2" i="4" s="1"/>
  <c r="A2" i="4"/>
  <c r="I21" i="38"/>
  <c r="I19" i="38"/>
  <c r="I14" i="38"/>
  <c r="I13" i="38"/>
  <c r="I12" i="38"/>
  <c r="I11" i="38"/>
  <c r="I15" i="38" s="1"/>
  <c r="I8" i="38"/>
  <c r="I7" i="38"/>
  <c r="I6" i="38"/>
  <c r="I5" i="38"/>
  <c r="I4" i="38"/>
  <c r="G10" i="4" l="1"/>
  <c r="G6" i="4"/>
  <c r="G14" i="4"/>
  <c r="G5" i="4"/>
  <c r="G13" i="4"/>
  <c r="G9" i="4"/>
  <c r="G8" i="4"/>
  <c r="I9" i="38"/>
  <c r="G11" i="4"/>
  <c r="G4" i="4"/>
  <c r="F4" i="4"/>
  <c r="G3" i="4"/>
  <c r="G2" i="4"/>
  <c r="G7" i="4"/>
  <c r="G12" i="4"/>
  <c r="F2" i="4"/>
  <c r="F3" i="4"/>
  <c r="F5" i="4"/>
  <c r="F6" i="4"/>
  <c r="F7" i="4"/>
  <c r="F8" i="4"/>
  <c r="F10" i="4"/>
  <c r="F11" i="4"/>
  <c r="F13" i="4"/>
  <c r="F1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F12" i="4"/>
  <c r="P15" i="4"/>
  <c r="Q15" i="4" s="1"/>
  <c r="B15" i="4" s="1"/>
  <c r="C15" i="4" s="1"/>
  <c r="J15" i="4"/>
  <c r="I15" i="4"/>
  <c r="E15" i="4"/>
  <c r="A15" i="4"/>
  <c r="F15" i="4" l="1"/>
  <c r="G15" i="4"/>
  <c r="D15" i="4"/>
  <c r="H15" i="4" s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E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<sst xmlns="http://schemas.openxmlformats.org/spreadsheetml/2006/main" count="146" uniqueCount="110">
  <si>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</si>
  <si>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</si>
  <si>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</si>
  <si>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</si>
  <si>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</si>
  <si>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</si>
  <si>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</si>
  <si>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</si>
  <si>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</si>
  <si>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</si>
  <si>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</si>
  <si>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</si>
  <si>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</si>
  <si>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</si>
  <si>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</si>
  <si>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</si>
  <si>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</si>
  <si>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</si>
  <si>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</si>
  <si>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</si>
  <si>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</si>
  <si>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</si>
  <si>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</si>
  <si>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</si>
  <si>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</si>
  <si>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</si>
  <si>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</si>
  <si>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</si>
  <si>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</si>
  <si>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</si>
  <si>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</si>
  <si>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</si>
  <si>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</si>
  <si>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</si>
  <si>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</si>
  <si>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</si>
  <si>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</si>
  <si>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</si>
  <si>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</si>
  <si>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</si>
  <si>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</si>
  <si>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</si>
  <si>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</si>
  <si>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</si>
  <si>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</si>
  <si>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</si>
  <si>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</si>
  <si>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</si>
  <si>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</si>
  <si>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</si>
  <si>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</si>
  <si>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</si>
  <si>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</si>
  <si>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</si>
  <si>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</si>
  <si>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</si>
  <si>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</si>
  <si>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</si>
  <si>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</si>
  <si>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</si>
  <si>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</si>
  <si>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</si>
  <si>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</si>
  <si>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</si>
  <si>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</si>
  <si>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</si>
  <si>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</si>
  <si>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</si>
  <si>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</si>
  <si>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</si>
  <si>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</si>
  <si>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</si>
  <si>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</si>
  <si>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</si>
  <si>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</si>
  <si>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</si>
  <si>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</si>
  <si>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</si>
  <si>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</si>
  <si>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</si>
  <si>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</si>
  <si>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</si>
  <si>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</si>
  <si>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</si>
  <si>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</si>
  <si>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</si>
  <si>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</si>
  <si>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</si>
  <si>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</si>
  <si>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</si>
  <si>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</si>
  <si>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</si>
  <si>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</si>
  <si>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</si>
  <si>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</si>
  <si>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</si>
  <si>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</si>
  <si>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</si>
  <si>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</si>
  <si>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</si>
  <si>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Kitchen</t>
  </si>
  <si>
    <t>WC</t>
  </si>
  <si>
    <t>BATH</t>
  </si>
  <si>
    <t>Pass</t>
  </si>
  <si>
    <t>BED</t>
  </si>
  <si>
    <t>Toilet</t>
  </si>
  <si>
    <t xml:space="preserve">PORCH </t>
  </si>
  <si>
    <t>Open Space</t>
  </si>
  <si>
    <t>Ground</t>
  </si>
  <si>
    <t>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</si>
</sst>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workbookViewId="0">
      <selection activeCell="C17" sqref="C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73"/>
      <c r="H1" s="73"/>
    </row>
    <row r="2" spans="2:17" ht="15.75" thickBot="1" x14ac:dyDescent="0.3">
      <c r="D2">
        <f>40700*0.05</f>
        <v>2035</v>
      </c>
      <c r="E2" s="60">
        <f>C3+D2</f>
        <v>32535</v>
      </c>
      <c r="G2" s="110" t="s">
        <v>77</v>
      </c>
      <c r="H2" s="111"/>
    </row>
    <row r="3" spans="2:17" ht="15.75" thickBot="1" x14ac:dyDescent="0.3">
      <c r="B3" s="40" t="s">
        <v>59</v>
      </c>
      <c r="C3" s="51">
        <v>30500</v>
      </c>
      <c r="D3" s="40"/>
      <c r="E3" s="40"/>
      <c r="F3" s="40"/>
      <c r="G3" s="74" t="s">
        <v>78</v>
      </c>
      <c r="H3" s="75" t="s">
        <v>79</v>
      </c>
      <c r="I3" s="76"/>
      <c r="K3" s="77" t="s">
        <v>80</v>
      </c>
      <c r="L3" s="78"/>
      <c r="N3" s="79" t="s">
        <v>81</v>
      </c>
      <c r="O3" s="80"/>
      <c r="P3" s="80"/>
      <c r="Q3" s="81"/>
    </row>
    <row r="4" spans="2:17" ht="27" thickBot="1" x14ac:dyDescent="0.3"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78</v>
      </c>
      <c r="O4" s="87" t="s">
        <v>79</v>
      </c>
      <c r="P4" s="88"/>
    </row>
    <row r="5" spans="2:17" ht="15.75" thickBot="1" x14ac:dyDescent="0.3">
      <c r="B5" s="40" t="s">
        <v>82</v>
      </c>
      <c r="C5" s="55">
        <f>C3+C4</f>
        <v>30500</v>
      </c>
      <c r="D5" s="56" t="s">
        <v>61</v>
      </c>
      <c r="E5" s="57">
        <f>ROUND(C5/10.764,0)</f>
        <v>2834</v>
      </c>
      <c r="F5" s="56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 x14ac:dyDescent="0.3">
      <c r="B6" s="40" t="s">
        <v>83</v>
      </c>
      <c r="C6" s="51">
        <v>7300</v>
      </c>
      <c r="D6" s="40"/>
      <c r="E6" s="40"/>
      <c r="F6" s="40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 x14ac:dyDescent="0.3">
      <c r="B7" s="40" t="s">
        <v>84</v>
      </c>
      <c r="C7" s="55">
        <f>C5-C6</f>
        <v>23200</v>
      </c>
      <c r="D7" s="40"/>
      <c r="E7" s="40"/>
      <c r="F7" s="40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 x14ac:dyDescent="0.3">
      <c r="B8" s="40" t="s">
        <v>85</v>
      </c>
      <c r="C8" s="93">
        <v>0</v>
      </c>
      <c r="D8" s="94">
        <f>1-C8</f>
        <v>1</v>
      </c>
      <c r="E8" s="40"/>
      <c r="F8" s="40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 x14ac:dyDescent="0.3">
      <c r="B9" s="58" t="s">
        <v>86</v>
      </c>
      <c r="D9" s="55">
        <f>ROUND(C7*D8,0)</f>
        <v>23200</v>
      </c>
      <c r="E9" s="40"/>
      <c r="F9" s="40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 x14ac:dyDescent="0.3">
      <c r="B10" s="40" t="s">
        <v>87</v>
      </c>
      <c r="C10" s="55">
        <f>C6+D9</f>
        <v>30500</v>
      </c>
      <c r="D10" s="56" t="s">
        <v>61</v>
      </c>
      <c r="E10" s="57">
        <f>ROUND(C10/10.764,0)</f>
        <v>2834</v>
      </c>
      <c r="F10" s="56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 x14ac:dyDescent="0.3">
      <c r="C11" s="59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 x14ac:dyDescent="0.3">
      <c r="B12" s="46" t="s">
        <v>63</v>
      </c>
      <c r="C12" s="61">
        <v>2023</v>
      </c>
      <c r="E12" s="60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 x14ac:dyDescent="0.3">
      <c r="B13" s="46" t="s">
        <v>64</v>
      </c>
      <c r="C13" s="61">
        <v>2023</v>
      </c>
      <c r="D13" s="60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 x14ac:dyDescent="0.3">
      <c r="B14" s="46" t="s">
        <v>65</v>
      </c>
      <c r="C14" s="61">
        <f>C12-C13</f>
        <v>0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 x14ac:dyDescent="0.35">
      <c r="B15" s="104" t="s">
        <v>88</v>
      </c>
      <c r="C15" s="46">
        <f>60-C14</f>
        <v>60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 x14ac:dyDescent="0.3">
      <c r="C16">
        <v>1007</v>
      </c>
      <c r="E16" s="60"/>
      <c r="G16" s="82">
        <v>13</v>
      </c>
      <c r="H16" s="83">
        <v>13</v>
      </c>
      <c r="I16" s="84">
        <v>87</v>
      </c>
      <c r="J16" s="60"/>
      <c r="N16" s="82">
        <v>12</v>
      </c>
      <c r="O16" s="90">
        <v>15.5</v>
      </c>
      <c r="P16" s="84">
        <f t="shared" si="0"/>
        <v>84.5</v>
      </c>
    </row>
    <row r="17" spans="1:16" ht="15.75" thickBot="1" x14ac:dyDescent="0.3">
      <c r="C17">
        <f>E10*C16</f>
        <v>2853838</v>
      </c>
      <c r="G17" s="82">
        <v>14</v>
      </c>
      <c r="H17" s="83">
        <v>14</v>
      </c>
      <c r="I17" s="84">
        <v>86</v>
      </c>
      <c r="K17" s="60"/>
      <c r="L17" s="60"/>
      <c r="N17" s="82">
        <v>13</v>
      </c>
      <c r="O17" s="90">
        <v>17</v>
      </c>
      <c r="P17" s="84">
        <f t="shared" si="0"/>
        <v>83</v>
      </c>
    </row>
    <row r="18" spans="1:16" ht="15.75" thickBot="1" x14ac:dyDescent="0.3">
      <c r="G18" s="82">
        <v>15</v>
      </c>
      <c r="H18" s="83">
        <v>15</v>
      </c>
      <c r="I18" s="84">
        <v>85</v>
      </c>
      <c r="J18" s="60"/>
      <c r="L18" s="60"/>
      <c r="N18" s="82">
        <v>14</v>
      </c>
      <c r="O18" s="90">
        <v>18.5</v>
      </c>
      <c r="P18" s="84">
        <f t="shared" si="0"/>
        <v>81.5</v>
      </c>
    </row>
    <row r="19" spans="1:16" ht="15.75" thickBot="1" x14ac:dyDescent="0.3">
      <c r="B19" s="40"/>
      <c r="C19" s="51"/>
      <c r="D19" s="40"/>
      <c r="E19" s="40"/>
      <c r="F19" s="40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 x14ac:dyDescent="0.3">
      <c r="B20" s="40"/>
      <c r="C20" s="51"/>
      <c r="D20" s="40"/>
      <c r="E20" s="40"/>
      <c r="F20" s="40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 x14ac:dyDescent="0.3">
      <c r="B21" s="40"/>
      <c r="C21" s="55"/>
      <c r="D21" s="56"/>
      <c r="E21" s="57"/>
      <c r="F21" s="56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 x14ac:dyDescent="0.3">
      <c r="B22" s="40"/>
      <c r="C22" s="51"/>
      <c r="D22" s="40"/>
      <c r="E22" s="40"/>
      <c r="F22" s="40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 x14ac:dyDescent="0.3">
      <c r="B23" s="40"/>
      <c r="C23" s="51"/>
      <c r="D23" s="40"/>
      <c r="E23" s="40"/>
      <c r="F23" s="40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 x14ac:dyDescent="0.3">
      <c r="B24" s="58"/>
      <c r="C24" s="51"/>
      <c r="D24" s="40"/>
      <c r="E24" s="40"/>
      <c r="F24" s="40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 x14ac:dyDescent="0.3">
      <c r="B25" s="40"/>
      <c r="C25" s="55"/>
      <c r="D25" s="56"/>
      <c r="E25" s="57"/>
      <c r="F25" s="56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 x14ac:dyDescent="0.3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 x14ac:dyDescent="0.3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 x14ac:dyDescent="0.3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 x14ac:dyDescent="0.3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 x14ac:dyDescent="0.3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 x14ac:dyDescent="0.3">
      <c r="A31" s="40"/>
      <c r="B31" s="67"/>
      <c r="C31" s="40"/>
      <c r="D31" s="40"/>
      <c r="E31" s="40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 x14ac:dyDescent="0.3">
      <c r="A32" s="40"/>
      <c r="B32" s="51"/>
      <c r="C32" s="40"/>
      <c r="D32" s="40"/>
      <c r="E32" s="40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 x14ac:dyDescent="0.3">
      <c r="A33" s="40"/>
      <c r="B33" s="55"/>
      <c r="C33" s="56"/>
      <c r="D33" s="105"/>
      <c r="E33" s="56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 x14ac:dyDescent="0.3">
      <c r="A34" s="40"/>
      <c r="B34" s="51"/>
      <c r="C34" s="40"/>
      <c r="D34" s="40"/>
      <c r="E34" s="40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 x14ac:dyDescent="0.3">
      <c r="A35" s="40"/>
      <c r="B35" s="67"/>
      <c r="C35" s="40"/>
      <c r="D35" s="40"/>
      <c r="E35" s="40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 x14ac:dyDescent="0.3">
      <c r="A36" s="58"/>
      <c r="B36" s="51"/>
      <c r="C36" s="40"/>
      <c r="D36" s="40"/>
      <c r="E36" s="40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 x14ac:dyDescent="0.3">
      <c r="A37" s="40"/>
      <c r="B37" s="55"/>
      <c r="C37" s="56"/>
      <c r="D37" s="57"/>
      <c r="E37" s="56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 x14ac:dyDescent="0.3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 x14ac:dyDescent="0.3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 x14ac:dyDescent="0.3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 x14ac:dyDescent="0.3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 x14ac:dyDescent="0.3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 x14ac:dyDescent="0.3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 x14ac:dyDescent="0.3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 x14ac:dyDescent="0.3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 x14ac:dyDescent="0.3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 x14ac:dyDescent="0.3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 x14ac:dyDescent="0.3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 x14ac:dyDescent="0.3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 x14ac:dyDescent="0.3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 x14ac:dyDescent="0.3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 x14ac:dyDescent="0.3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 x14ac:dyDescent="0.3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 x14ac:dyDescent="0.3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 x14ac:dyDescent="0.3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 x14ac:dyDescent="0.3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 x14ac:dyDescent="0.3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 x14ac:dyDescent="0.3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 x14ac:dyDescent="0.3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 x14ac:dyDescent="0.3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 x14ac:dyDescent="0.3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 x14ac:dyDescent="0.3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 x14ac:dyDescent="0.3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 x14ac:dyDescent="0.3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 x14ac:dyDescent="0.3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 x14ac:dyDescent="0.3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 x14ac:dyDescent="0.3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 x14ac:dyDescent="0.3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 x14ac:dyDescent="0.3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 x14ac:dyDescent="0.3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 x14ac:dyDescent="0.3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 x14ac:dyDescent="0.3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 x14ac:dyDescent="0.3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 x14ac:dyDescent="0.3">
      <c r="G74" s="73"/>
      <c r="H74" s="107"/>
      <c r="I74" s="108"/>
      <c r="N74" s="82">
        <v>70</v>
      </c>
      <c r="O74" s="106"/>
    </row>
    <row r="75" spans="7:15" ht="15.75" thickBot="1" x14ac:dyDescent="0.3">
      <c r="G75" s="73"/>
      <c r="H75" s="107"/>
      <c r="N75" s="82"/>
      <c r="O75" s="106"/>
    </row>
    <row r="76" spans="7:15" x14ac:dyDescent="0.25">
      <c r="G76" s="73"/>
      <c r="H76" s="107"/>
    </row>
    <row r="77" spans="7:15" x14ac:dyDescent="0.25">
      <c r="G77" s="73"/>
      <c r="H77" s="107"/>
    </row>
    <row r="78" spans="7:15" x14ac:dyDescent="0.25">
      <c r="G78" s="73"/>
      <c r="H78" s="107"/>
    </row>
    <row r="79" spans="7:15" x14ac:dyDescent="0.25">
      <c r="G79" s="73"/>
      <c r="H79" s="107"/>
    </row>
    <row r="80" spans="7:15" x14ac:dyDescent="0.25">
      <c r="G80" s="73"/>
      <c r="H80" s="107"/>
    </row>
    <row r="81" spans="7:8" x14ac:dyDescent="0.25">
      <c r="G81" s="73"/>
      <c r="H81" s="107"/>
    </row>
    <row r="82" spans="7:8" x14ac:dyDescent="0.25">
      <c r="G82" s="73"/>
      <c r="H82" s="107"/>
    </row>
    <row r="83" spans="7:8" x14ac:dyDescent="0.25">
      <c r="G83" s="73"/>
      <c r="H83" s="107"/>
    </row>
    <row r="84" spans="7:8" x14ac:dyDescent="0.25">
      <c r="G84" s="73"/>
      <c r="H84" s="107"/>
    </row>
    <row r="85" spans="7:8" x14ac:dyDescent="0.25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zoomScale="70" zoomScaleNormal="70" workbookViewId="0">
      <selection activeCell="F34" sqref="F34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2"/>
      <c r="L1" s="112"/>
      <c r="M1" s="112"/>
      <c r="N1" s="112"/>
      <c r="O1" s="112"/>
      <c r="P1" s="112"/>
      <c r="Q1" s="112"/>
      <c r="R1" s="112"/>
    </row>
    <row r="2" spans="1:23" ht="16.5" x14ac:dyDescent="0.3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 x14ac:dyDescent="0.3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 x14ac:dyDescent="0.3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 x14ac:dyDescent="0.3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 x14ac:dyDescent="0.3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 x14ac:dyDescent="0.3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 x14ac:dyDescent="0.3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 x14ac:dyDescent="0.3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 x14ac:dyDescent="0.3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 x14ac:dyDescent="0.3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 x14ac:dyDescent="0.3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 x14ac:dyDescent="0.3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 x14ac:dyDescent="0.3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 x14ac:dyDescent="0.3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 x14ac:dyDescent="0.3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 x14ac:dyDescent="0.3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 x14ac:dyDescent="0.3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 x14ac:dyDescent="0.3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 x14ac:dyDescent="0.3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 x14ac:dyDescent="0.3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 x14ac:dyDescent="0.3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 x14ac:dyDescent="0.3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 x14ac:dyDescent="0.3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 x14ac:dyDescent="0.3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 x14ac:dyDescent="0.3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 x14ac:dyDescent="0.3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3" spans="13:17" x14ac:dyDescent="0.25">
      <c r="P33" s="53"/>
      <c r="Q33" s="5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abSelected="1" workbookViewId="0">
      <selection activeCell="G25" sqref="G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 x14ac:dyDescent="0.25">
      <c r="A1" s="11"/>
      <c r="B1" s="12"/>
      <c r="C1" s="13"/>
      <c r="D1" s="14"/>
    </row>
    <row r="2" spans="1:8" x14ac:dyDescent="0.25">
      <c r="A2" s="15"/>
      <c r="C2" s="16" t="s">
        <v>76</v>
      </c>
      <c r="D2" s="17"/>
    </row>
    <row r="3" spans="1:8" x14ac:dyDescent="0.25">
      <c r="A3" s="15" t="s">
        <v>13</v>
      </c>
      <c r="B3" s="18"/>
      <c r="C3" s="19">
        <v>4000</v>
      </c>
      <c r="D3" s="20" t="s">
        <v>98</v>
      </c>
    </row>
    <row r="4" spans="1:8" ht="30" x14ac:dyDescent="0.25">
      <c r="A4" s="21" t="s">
        <v>14</v>
      </c>
      <c r="B4" s="18"/>
      <c r="C4" s="19">
        <v>2000</v>
      </c>
      <c r="D4" s="22"/>
    </row>
    <row r="5" spans="1:8" ht="16.5" x14ac:dyDescent="0.3">
      <c r="A5" s="15" t="s">
        <v>15</v>
      </c>
      <c r="B5" s="18"/>
      <c r="C5" s="19">
        <f>C3-C4</f>
        <v>2000</v>
      </c>
      <c r="D5" s="22"/>
      <c r="H5" s="38"/>
    </row>
    <row r="6" spans="1:8" x14ac:dyDescent="0.25">
      <c r="A6" s="15" t="s">
        <v>16</v>
      </c>
      <c r="B6" s="18"/>
      <c r="C6" s="19">
        <f>C4</f>
        <v>2000</v>
      </c>
      <c r="D6" s="22"/>
    </row>
    <row r="7" spans="1:8" x14ac:dyDescent="0.25">
      <c r="A7" s="15" t="s">
        <v>17</v>
      </c>
      <c r="B7" s="23"/>
      <c r="C7" s="24">
        <v>0</v>
      </c>
      <c r="D7" s="24"/>
    </row>
    <row r="8" spans="1:8" x14ac:dyDescent="0.25">
      <c r="A8" s="15" t="s">
        <v>18</v>
      </c>
      <c r="B8" s="23"/>
      <c r="C8" s="24">
        <f>C9-C7</f>
        <v>60</v>
      </c>
      <c r="D8" s="24"/>
    </row>
    <row r="9" spans="1:8" x14ac:dyDescent="0.25">
      <c r="A9" s="15" t="s">
        <v>19</v>
      </c>
      <c r="B9" s="23"/>
      <c r="C9" s="24">
        <v>60</v>
      </c>
      <c r="D9" s="24"/>
    </row>
    <row r="10" spans="1:8" ht="30" x14ac:dyDescent="0.25">
      <c r="A10" s="21" t="s">
        <v>20</v>
      </c>
      <c r="B10" s="23"/>
      <c r="C10" s="24">
        <f>90*C7/C9</f>
        <v>0</v>
      </c>
      <c r="D10" s="24"/>
    </row>
    <row r="11" spans="1:8" x14ac:dyDescent="0.25">
      <c r="A11" s="15"/>
      <c r="B11" s="25"/>
      <c r="C11" s="26">
        <f>C10%</f>
        <v>0</v>
      </c>
      <c r="D11" s="26"/>
    </row>
    <row r="12" spans="1:8" x14ac:dyDescent="0.25">
      <c r="A12" s="15" t="s">
        <v>21</v>
      </c>
      <c r="B12" s="18"/>
      <c r="C12" s="19">
        <f>C6*C11</f>
        <v>0</v>
      </c>
      <c r="D12" s="22"/>
    </row>
    <row r="13" spans="1:8" x14ac:dyDescent="0.25">
      <c r="A13" s="15" t="s">
        <v>22</v>
      </c>
      <c r="B13" s="18"/>
      <c r="C13" s="19">
        <f>C6-C12</f>
        <v>2000</v>
      </c>
      <c r="D13" s="22"/>
    </row>
    <row r="14" spans="1:8" x14ac:dyDescent="0.25">
      <c r="A14" s="15" t="s">
        <v>15</v>
      </c>
      <c r="B14" s="18"/>
      <c r="C14" s="19">
        <f>C5</f>
        <v>2000</v>
      </c>
      <c r="D14" s="22"/>
    </row>
    <row r="15" spans="1:8" x14ac:dyDescent="0.25">
      <c r="B15" s="18"/>
      <c r="C15" s="19"/>
      <c r="D15" s="22"/>
    </row>
    <row r="16" spans="1:8" x14ac:dyDescent="0.25">
      <c r="A16" s="27" t="s">
        <v>23</v>
      </c>
      <c r="B16" s="28"/>
      <c r="C16" s="20">
        <f>C14+C13</f>
        <v>4000</v>
      </c>
      <c r="D16" s="20"/>
      <c r="E16" s="60"/>
    </row>
    <row r="17" spans="1:9" x14ac:dyDescent="0.25">
      <c r="B17" s="23"/>
      <c r="C17" s="24"/>
      <c r="D17" s="24"/>
    </row>
    <row r="18" spans="1:9" ht="16.5" x14ac:dyDescent="0.3">
      <c r="A18" s="27" t="s">
        <v>95</v>
      </c>
      <c r="B18" s="7"/>
      <c r="C18" s="71">
        <v>1007</v>
      </c>
      <c r="D18" s="71"/>
      <c r="E18" s="72"/>
      <c r="I18">
        <f>75.35*10.764</f>
        <v>811.06739999999991</v>
      </c>
    </row>
    <row r="19" spans="1:9" x14ac:dyDescent="0.25">
      <c r="A19" s="15"/>
      <c r="B19" s="6"/>
      <c r="C19" s="29">
        <f>C18*C16</f>
        <v>4028000</v>
      </c>
      <c r="D19" t="s">
        <v>68</v>
      </c>
      <c r="E19" s="29"/>
      <c r="F19" t="s">
        <v>68</v>
      </c>
      <c r="I19">
        <f>93.56*10.764</f>
        <v>1007.07984</v>
      </c>
    </row>
    <row r="20" spans="1:9" x14ac:dyDescent="0.25">
      <c r="A20" s="15"/>
      <c r="C20" s="30">
        <f>C19*95%</f>
        <v>3826600</v>
      </c>
      <c r="D20" t="s">
        <v>24</v>
      </c>
      <c r="E20" s="30">
        <f>C20*90%</f>
        <v>3443940</v>
      </c>
      <c r="F20" t="s">
        <v>24</v>
      </c>
    </row>
    <row r="21" spans="1:9" x14ac:dyDescent="0.25">
      <c r="A21" s="15"/>
      <c r="C21" s="30">
        <f>C19*80%</f>
        <v>3222400</v>
      </c>
      <c r="D21" t="s">
        <v>25</v>
      </c>
      <c r="E21" s="30"/>
      <c r="F21" t="s">
        <v>25</v>
      </c>
    </row>
    <row r="22" spans="1:9" x14ac:dyDescent="0.25">
      <c r="A22" s="15"/>
    </row>
    <row r="23" spans="1:9" x14ac:dyDescent="0.25">
      <c r="A23" s="31" t="s">
        <v>26</v>
      </c>
      <c r="B23" s="32"/>
      <c r="C23" s="33">
        <f>C4*C18</f>
        <v>2014000</v>
      </c>
      <c r="D23" s="33">
        <f>D4*D18</f>
        <v>0</v>
      </c>
    </row>
    <row r="24" spans="1:9" x14ac:dyDescent="0.25">
      <c r="A24" s="15" t="s">
        <v>27</v>
      </c>
    </row>
    <row r="25" spans="1:9" x14ac:dyDescent="0.25">
      <c r="A25" s="34" t="s">
        <v>28</v>
      </c>
      <c r="B25" s="16"/>
      <c r="C25" s="30">
        <f>C19*0.025/12</f>
        <v>8391.6666666666661</v>
      </c>
      <c r="D25" s="30"/>
    </row>
    <row r="26" spans="1:9" x14ac:dyDescent="0.25">
      <c r="C26" s="30"/>
      <c r="D26" s="30"/>
    </row>
    <row r="27" spans="1:9" x14ac:dyDescent="0.25">
      <c r="C27" s="30"/>
      <c r="D27" s="30"/>
    </row>
    <row r="28" spans="1:9" x14ac:dyDescent="0.25">
      <c r="C28"/>
      <c r="D28"/>
    </row>
    <row r="29" spans="1:9" x14ac:dyDescent="0.25">
      <c r="C29"/>
      <c r="D29"/>
    </row>
    <row r="30" spans="1:9" x14ac:dyDescent="0.25">
      <c r="C30"/>
      <c r="D30"/>
    </row>
    <row r="31" spans="1:9" x14ac:dyDescent="0.25">
      <c r="C31"/>
      <c r="D31"/>
    </row>
    <row r="32" spans="1:9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5"/>
    </row>
    <row r="59" spans="1:1" ht="15.75" x14ac:dyDescent="0.25">
      <c r="A59" s="36"/>
    </row>
    <row r="60" spans="1:1" ht="15.75" x14ac:dyDescent="0.25">
      <c r="A60" s="36"/>
    </row>
    <row r="61" spans="1:1" ht="15.75" x14ac:dyDescent="0.25">
      <c r="A61" s="36"/>
    </row>
    <row r="62" spans="1:1" ht="15.75" x14ac:dyDescent="0.25">
      <c r="A62" s="36"/>
    </row>
    <row r="63" spans="1:1" ht="15.75" x14ac:dyDescent="0.25">
      <c r="A63" s="36"/>
    </row>
    <row r="64" spans="1:1" ht="15.75" x14ac:dyDescent="0.25">
      <c r="A64" s="36"/>
    </row>
    <row r="65" spans="1:1" ht="15.75" x14ac:dyDescent="0.25">
      <c r="A65" s="36"/>
    </row>
    <row r="84" spans="3:3" x14ac:dyDescent="0.25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zoomScale="55" zoomScaleNormal="55" workbookViewId="0">
      <selection activeCell="O5" sqref="O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 x14ac:dyDescent="0.2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O2">
        <v>0</v>
      </c>
      <c r="P2">
        <v>1010</v>
      </c>
      <c r="Q2">
        <f t="shared" ref="Q2:Q14" si="10">P2/1.2</f>
        <v>841.66666666666674</v>
      </c>
      <c r="R2" s="2">
        <v>3800000</v>
      </c>
      <c r="S2" s="2"/>
      <c r="T2" s="2"/>
      <c r="AA2" s="65"/>
    </row>
    <row r="3" spans="1:35" x14ac:dyDescent="0.2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O3">
        <v>0</v>
      </c>
      <c r="P3">
        <v>2013</v>
      </c>
      <c r="Q3">
        <f t="shared" si="10"/>
        <v>1677.5</v>
      </c>
      <c r="R3" s="2">
        <v>8500000</v>
      </c>
      <c r="S3" s="2"/>
      <c r="T3" s="2"/>
      <c r="AE3" s="65"/>
    </row>
    <row r="4" spans="1:35" x14ac:dyDescent="0.2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O4">
        <v>0</v>
      </c>
      <c r="P4">
        <v>1255</v>
      </c>
      <c r="Q4">
        <f t="shared" si="10"/>
        <v>1045.8333333333335</v>
      </c>
      <c r="R4" s="2">
        <v>5500000</v>
      </c>
      <c r="S4" s="2"/>
      <c r="T4" s="2"/>
    </row>
    <row r="5" spans="1:35" x14ac:dyDescent="0.2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O5">
        <v>0</v>
      </c>
      <c r="P5">
        <v>572</v>
      </c>
      <c r="Q5">
        <f t="shared" si="10"/>
        <v>476.66666666666669</v>
      </c>
      <c r="R5" s="2">
        <v>3000000</v>
      </c>
      <c r="S5" s="2"/>
      <c r="T5" s="2"/>
    </row>
    <row r="6" spans="1:35" x14ac:dyDescent="0.2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>
        <v>0</v>
      </c>
      <c r="P6">
        <f t="shared" ref="P6:P7" si="11">O6/1.2</f>
        <v>0</v>
      </c>
      <c r="Q6">
        <f t="shared" si="10"/>
        <v>0</v>
      </c>
      <c r="R6" s="2">
        <v>0</v>
      </c>
      <c r="S6" s="2"/>
      <c r="T6" s="2"/>
      <c r="AI6" t="s">
        <v>73</v>
      </c>
    </row>
    <row r="7" spans="1:35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si="11"/>
        <v>0</v>
      </c>
      <c r="Q7">
        <f t="shared" si="10"/>
        <v>0</v>
      </c>
      <c r="R7" s="2">
        <v>0</v>
      </c>
      <c r="S7" s="2"/>
      <c r="T7" s="2"/>
    </row>
    <row r="8" spans="1:35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>
        <v>0</v>
      </c>
      <c r="P8">
        <f>O8/1.2</f>
        <v>0</v>
      </c>
      <c r="Q8">
        <f t="shared" si="10"/>
        <v>0</v>
      </c>
      <c r="R8" s="2">
        <v>0</v>
      </c>
      <c r="S8" s="2"/>
      <c r="T8" s="2"/>
    </row>
    <row r="9" spans="1:35" x14ac:dyDescent="0.2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>O9/1.2</f>
        <v>0</v>
      </c>
      <c r="Q9">
        <f t="shared" si="10"/>
        <v>0</v>
      </c>
      <c r="R9" s="2">
        <v>0</v>
      </c>
      <c r="S9" s="2"/>
      <c r="T9" s="2"/>
    </row>
    <row r="10" spans="1:35" x14ac:dyDescent="0.2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>
        <v>0</v>
      </c>
      <c r="P10">
        <f>O10/1.2</f>
        <v>0</v>
      </c>
      <c r="Q10">
        <f t="shared" si="10"/>
        <v>0</v>
      </c>
      <c r="R10" s="2">
        <v>0</v>
      </c>
      <c r="S10" s="2"/>
    </row>
    <row r="11" spans="1:35" ht="16.5" x14ac:dyDescent="0.3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:P12" si="12">O11/1.2</f>
        <v>0</v>
      </c>
      <c r="Q1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.75" x14ac:dyDescent="0.25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si="12"/>
        <v>0</v>
      </c>
      <c r="Q12">
        <f t="shared" si="10"/>
        <v>0</v>
      </c>
      <c r="R12" s="2">
        <v>0</v>
      </c>
      <c r="S12" s="2"/>
      <c r="V12" s="68"/>
    </row>
    <row r="13" spans="1:35" x14ac:dyDescent="0.2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>O13/1.2</f>
        <v>0</v>
      </c>
      <c r="Q13">
        <f t="shared" si="10"/>
        <v>0</v>
      </c>
      <c r="R13" s="2">
        <v>0</v>
      </c>
      <c r="S13" s="2"/>
    </row>
    <row r="14" spans="1:35" x14ac:dyDescent="0.2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>O14/1.2</f>
        <v>0</v>
      </c>
      <c r="Q14">
        <f t="shared" si="10"/>
        <v>0</v>
      </c>
      <c r="R14" s="2">
        <v>0</v>
      </c>
      <c r="S14" s="2"/>
    </row>
    <row r="15" spans="1:35" x14ac:dyDescent="0.2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O15">
        <v>0</v>
      </c>
      <c r="P15">
        <f>O15/1.2</f>
        <v>0</v>
      </c>
      <c r="Q15">
        <f t="shared" ref="Q15" si="23">P15/1.2</f>
        <v>0</v>
      </c>
      <c r="R15" s="2">
        <v>0</v>
      </c>
      <c r="S15" s="2"/>
    </row>
    <row r="16" spans="1:35" x14ac:dyDescent="0.2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 x14ac:dyDescent="0.25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 x14ac:dyDescent="0.25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 x14ac:dyDescent="0.25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>
        <v>0</v>
      </c>
      <c r="P19">
        <f>O19/1.2</f>
        <v>0</v>
      </c>
      <c r="Q19">
        <f t="shared" ref="Q19" si="35">P19/1.2</f>
        <v>0</v>
      </c>
      <c r="R19" s="2">
        <v>0</v>
      </c>
      <c r="S19" s="2"/>
    </row>
    <row r="20" spans="1:19" s="10" customFormat="1" x14ac:dyDescent="0.25"/>
    <row r="21" spans="1:19" s="10" customFormat="1" ht="16.5" x14ac:dyDescent="0.3">
      <c r="F21" s="66"/>
    </row>
    <row r="22" spans="1:19" s="10" customFormat="1" x14ac:dyDescent="0.25">
      <c r="F22" s="62"/>
    </row>
    <row r="23" spans="1:19" s="10" customFormat="1" ht="16.5" x14ac:dyDescent="0.3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 x14ac:dyDescent="0.25">
      <c r="C24" s="10" t="s">
        <v>1</v>
      </c>
      <c r="F24" s="64" t="s">
        <v>69</v>
      </c>
      <c r="G24" s="64"/>
    </row>
    <row r="25" spans="1:19" s="10" customFormat="1" x14ac:dyDescent="0.25">
      <c r="F25" s="63" t="s">
        <v>70</v>
      </c>
      <c r="G25" s="63"/>
    </row>
    <row r="26" spans="1:19" s="10" customFormat="1" x14ac:dyDescent="0.25">
      <c r="F26" s="51"/>
      <c r="G26" s="51"/>
    </row>
    <row r="27" spans="1:19" s="10" customFormat="1" x14ac:dyDescent="0.25">
      <c r="F27" s="51" t="s">
        <v>95</v>
      </c>
      <c r="G27" s="51"/>
    </row>
    <row r="28" spans="1:19" s="10" customFormat="1" x14ac:dyDescent="0.25">
      <c r="F28" s="51" t="s">
        <v>74</v>
      </c>
      <c r="G28" s="51"/>
    </row>
    <row r="29" spans="1:19" s="10" customFormat="1" x14ac:dyDescent="0.25">
      <c r="F29" s="51" t="s">
        <v>71</v>
      </c>
      <c r="G29" s="51"/>
    </row>
    <row r="30" spans="1:19" s="10" customFormat="1" x14ac:dyDescent="0.25">
      <c r="C30" s="70"/>
      <c r="D30"/>
      <c r="F30" s="64" t="s">
        <v>72</v>
      </c>
      <c r="G30" s="64"/>
    </row>
    <row r="31" spans="1:19" s="10" customFormat="1" x14ac:dyDescent="0.25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 x14ac:dyDescent="0.25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 x14ac:dyDescent="0.25">
      <c r="C33"/>
      <c r="D33"/>
      <c r="F33" s="51" t="s">
        <v>67</v>
      </c>
      <c r="G33" s="51"/>
    </row>
    <row r="34" spans="3:20" s="10" customFormat="1" x14ac:dyDescent="0.25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3" t="s">
        <v>24</v>
      </c>
      <c r="G35" s="63">
        <f>G34*90%</f>
        <v>0</v>
      </c>
    </row>
    <row r="36" spans="3:20" s="10" customFormat="1" x14ac:dyDescent="0.25">
      <c r="C36"/>
      <c r="D36"/>
      <c r="F36" s="63" t="s">
        <v>25</v>
      </c>
      <c r="G36" s="63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67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67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zoomScale="70" zoomScaleNormal="70" workbookViewId="0">
      <selection activeCell="K6" sqref="K6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D4" zoomScale="85" zoomScaleNormal="85" workbookViewId="0">
      <selection activeCell="L11" sqref="L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5" zoomScale="70" zoomScaleNormal="70" workbookViewId="0">
      <selection activeCell="K14" sqref="K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8" zoomScale="85" zoomScaleNormal="85" workbookViewId="0">
      <selection activeCell="K14" sqref="K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F2:I21"/>
  <sheetViews>
    <sheetView workbookViewId="0">
      <selection activeCell="M25" sqref="M25"/>
    </sheetView>
  </sheetViews>
  <sheetFormatPr defaultRowHeight="15" x14ac:dyDescent="0.25"/>
  <sheetData>
    <row r="2" spans="6:9" x14ac:dyDescent="0.25">
      <c r="G2" t="s">
        <v>108</v>
      </c>
    </row>
    <row r="4" spans="6:9" x14ac:dyDescent="0.25">
      <c r="F4" t="s">
        <v>99</v>
      </c>
      <c r="G4">
        <v>12.5</v>
      </c>
      <c r="H4">
        <v>13.7</v>
      </c>
      <c r="I4">
        <f>H4*G4</f>
        <v>171.25</v>
      </c>
    </row>
    <row r="5" spans="6:9" x14ac:dyDescent="0.25">
      <c r="F5" t="s">
        <v>100</v>
      </c>
      <c r="G5">
        <v>12.5</v>
      </c>
      <c r="H5">
        <v>12.9</v>
      </c>
      <c r="I5">
        <f t="shared" ref="I5:I8" si="0">H5*G5</f>
        <v>161.25</v>
      </c>
    </row>
    <row r="6" spans="6:9" x14ac:dyDescent="0.25">
      <c r="F6" t="s">
        <v>101</v>
      </c>
      <c r="G6">
        <v>3.9</v>
      </c>
      <c r="H6">
        <v>2.9</v>
      </c>
      <c r="I6">
        <f t="shared" si="0"/>
        <v>11.309999999999999</v>
      </c>
    </row>
    <row r="7" spans="6:9" x14ac:dyDescent="0.25">
      <c r="F7" t="s">
        <v>102</v>
      </c>
      <c r="G7">
        <v>6</v>
      </c>
      <c r="H7">
        <v>3.9</v>
      </c>
      <c r="I7">
        <f t="shared" si="0"/>
        <v>23.4</v>
      </c>
    </row>
    <row r="8" spans="6:9" x14ac:dyDescent="0.25">
      <c r="F8" t="s">
        <v>103</v>
      </c>
      <c r="G8">
        <v>3</v>
      </c>
      <c r="H8">
        <v>4</v>
      </c>
      <c r="I8">
        <f t="shared" si="0"/>
        <v>12</v>
      </c>
    </row>
    <row r="9" spans="6:9" x14ac:dyDescent="0.25">
      <c r="I9" s="109">
        <f>SUM(I4:I8)</f>
        <v>379.21</v>
      </c>
    </row>
    <row r="10" spans="6:9" x14ac:dyDescent="0.25">
      <c r="G10" t="s">
        <v>109</v>
      </c>
    </row>
    <row r="11" spans="6:9" x14ac:dyDescent="0.25">
      <c r="F11" t="s">
        <v>104</v>
      </c>
      <c r="G11">
        <v>12.5</v>
      </c>
      <c r="H11">
        <v>13.7</v>
      </c>
      <c r="I11">
        <f>H11*G11</f>
        <v>171.25</v>
      </c>
    </row>
    <row r="12" spans="6:9" x14ac:dyDescent="0.25">
      <c r="F12" t="s">
        <v>104</v>
      </c>
      <c r="G12">
        <v>12.5</v>
      </c>
      <c r="H12">
        <v>12.9</v>
      </c>
      <c r="I12">
        <f t="shared" ref="I12:I14" si="1">H12*G12</f>
        <v>161.25</v>
      </c>
    </row>
    <row r="13" spans="6:9" x14ac:dyDescent="0.25">
      <c r="F13" t="s">
        <v>105</v>
      </c>
      <c r="G13">
        <v>6</v>
      </c>
      <c r="H13">
        <v>3.9</v>
      </c>
      <c r="I13">
        <f t="shared" si="1"/>
        <v>23.4</v>
      </c>
    </row>
    <row r="14" spans="6:9" x14ac:dyDescent="0.25">
      <c r="F14" t="s">
        <v>103</v>
      </c>
      <c r="G14">
        <v>3</v>
      </c>
      <c r="H14">
        <v>10</v>
      </c>
      <c r="I14">
        <f t="shared" si="1"/>
        <v>30</v>
      </c>
    </row>
    <row r="15" spans="6:9" x14ac:dyDescent="0.25">
      <c r="I15">
        <f>SUM(I11:I14)</f>
        <v>385.9</v>
      </c>
    </row>
    <row r="16" spans="6:9" x14ac:dyDescent="0.25">
      <c r="I16" s="109"/>
    </row>
    <row r="19" spans="6:9" x14ac:dyDescent="0.25">
      <c r="F19" t="s">
        <v>106</v>
      </c>
      <c r="G19">
        <v>12.5</v>
      </c>
      <c r="H19">
        <v>8.1999999999999993</v>
      </c>
      <c r="I19">
        <f>H19*G19</f>
        <v>102.49999999999999</v>
      </c>
    </row>
    <row r="21" spans="6:9" x14ac:dyDescent="0.25">
      <c r="F21" t="s">
        <v>107</v>
      </c>
      <c r="G21">
        <v>10.199999999999999</v>
      </c>
      <c r="H21">
        <v>12.1</v>
      </c>
      <c r="I21">
        <f>H21*G21</f>
        <v>123.41999999999999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Shobha Kuperkar</cp:lastModifiedBy>
  <cp:lastPrinted>2019-11-05T06:14:02Z</cp:lastPrinted>
  <dcterms:created xsi:type="dcterms:W3CDTF">2018-02-17T10:36:41Z</dcterms:created>
  <dcterms:modified xsi:type="dcterms:W3CDTF">2023-09-13T09:17:05Z</dcterms:modified>
</cp:coreProperties>
</file>