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R25" i="1"/>
  <c r="R23" i="1"/>
  <c r="R22" i="1"/>
  <c r="S18" i="1"/>
  <c r="R18" i="1"/>
  <c r="S25" i="1"/>
  <c r="P5" i="1"/>
  <c r="N19" i="1"/>
  <c r="N18" i="1"/>
  <c r="N17" i="1"/>
  <c r="N12" i="1"/>
  <c r="N9" i="1"/>
  <c r="N4" i="1"/>
  <c r="N5" i="1"/>
  <c r="S2" i="1"/>
  <c r="R12" i="1"/>
  <c r="P3" i="1"/>
  <c r="N15" i="1"/>
  <c r="N8" i="1"/>
  <c r="N3" i="1"/>
  <c r="N10" i="1" l="1"/>
  <c r="N20" i="1" s="1"/>
</calcChain>
</file>

<file path=xl/sharedStrings.xml><?xml version="1.0" encoding="utf-8"?>
<sst xmlns="http://schemas.openxmlformats.org/spreadsheetml/2006/main" count="16" uniqueCount="16">
  <si>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</si>
  <si>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</si>
  <si>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</si>
  <si>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</si>
  <si>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</si>
  <si>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</si>
  <si>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</si>
  <si>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</si>
  <si>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Area</t>
  </si>
  <si>
    <t>Rate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</si>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</sst>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3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0" fontId="0" fillId="2" borderId="1" xfId="0" applyFill="1" applyBorder="1"/>
    <xf numFmtId="43" fontId="0" fillId="2" borderId="1" xfId="0" applyNumberFormat="1" applyFill="1" applyBorder="1"/>
    <xf numFmtId="43" fontId="0" fillId="0" borderId="0" xfId="0" applyNumberFormat="1"/>
    <xf numFmtId="43" fontId="0" fillId="0" borderId="0" xfId="1" applyFont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T26"/>
  <sheetViews>
    <sheetView tabSelected="1" workbookViewId="0">
      <selection activeCell="O25" sqref="O25"/>
    </sheetView>
  </sheetViews>
  <sheetFormatPr defaultRowHeight="15" x14ac:dyDescent="0.25"/>
  <cols>
    <col min="13" max="13" width="28.42578125" bestFit="1" customWidth="1"/>
    <col min="14" max="14" width="14.28515625" bestFit="1" customWidth="1"/>
    <col min="15" max="15" width="10" bestFit="1" customWidth="1"/>
    <col min="18" max="18" width="11.5703125" bestFit="1" customWidth="1"/>
    <col min="19" max="19" width="10" bestFit="1" customWidth="1"/>
  </cols>
  <sheetData>
    <row r="1" spans="13:19" x14ac:dyDescent="0.25">
      <c r="M1" s="1" t="s">
        <v>0</v>
      </c>
      <c r="N1" s="1">
        <v>2023</v>
      </c>
      <c r="P1">
        <v>2023</v>
      </c>
      <c r="R1">
        <v>1999</v>
      </c>
      <c r="S1">
        <v>30250</v>
      </c>
    </row>
    <row r="2" spans="13:19" x14ac:dyDescent="0.25">
      <c r="M2" s="1" t="s">
        <v>1</v>
      </c>
      <c r="N2" s="1">
        <v>1960</v>
      </c>
      <c r="P2">
        <v>1960</v>
      </c>
      <c r="S2">
        <f>S1/10.764</f>
        <v>2810.2935711631367</v>
      </c>
    </row>
    <row r="3" spans="13:19" x14ac:dyDescent="0.25">
      <c r="M3" s="1" t="s">
        <v>2</v>
      </c>
      <c r="N3" s="1">
        <f>N1-N2</f>
        <v>63</v>
      </c>
      <c r="P3">
        <f>P1-P2</f>
        <v>63</v>
      </c>
    </row>
    <row r="4" spans="13:19" x14ac:dyDescent="0.25">
      <c r="M4" s="1"/>
      <c r="N4" s="1">
        <f>75-N3</f>
        <v>12</v>
      </c>
    </row>
    <row r="5" spans="13:19" x14ac:dyDescent="0.25">
      <c r="M5" s="1" t="s">
        <v>3</v>
      </c>
      <c r="N5" s="2">
        <f>487*2800</f>
        <v>1363600</v>
      </c>
      <c r="P5">
        <f>100-P3</f>
        <v>37</v>
      </c>
    </row>
    <row r="6" spans="13:19" x14ac:dyDescent="0.25">
      <c r="M6" s="1" t="s">
        <v>4</v>
      </c>
      <c r="N6" s="1"/>
    </row>
    <row r="7" spans="13:19" x14ac:dyDescent="0.25">
      <c r="M7" s="1"/>
      <c r="N7" s="1"/>
    </row>
    <row r="8" spans="13:19" x14ac:dyDescent="0.25">
      <c r="M8" s="1" t="s">
        <v>5</v>
      </c>
      <c r="N8" s="1">
        <f>100-10</f>
        <v>90</v>
      </c>
    </row>
    <row r="9" spans="13:19" x14ac:dyDescent="0.25">
      <c r="M9" s="1" t="s">
        <v>6</v>
      </c>
      <c r="N9" s="1">
        <f>N8*N3/75</f>
        <v>75.599999999999994</v>
      </c>
    </row>
    <row r="10" spans="13:19" x14ac:dyDescent="0.25">
      <c r="M10" s="1"/>
      <c r="N10" s="3">
        <f>N9%</f>
        <v>0.75599999999999989</v>
      </c>
    </row>
    <row r="11" spans="13:19" x14ac:dyDescent="0.25">
      <c r="M11" s="1"/>
      <c r="N11" s="1"/>
      <c r="R11">
        <v>406</v>
      </c>
    </row>
    <row r="12" spans="13:19" x14ac:dyDescent="0.25">
      <c r="M12" s="1" t="s">
        <v>7</v>
      </c>
      <c r="N12" s="2">
        <f>ROUND((N5*N10),0)</f>
        <v>1030882</v>
      </c>
      <c r="R12">
        <f>R11*1.2</f>
        <v>487.2</v>
      </c>
    </row>
    <row r="13" spans="13:19" x14ac:dyDescent="0.25">
      <c r="M13" s="1" t="s">
        <v>8</v>
      </c>
      <c r="N13" s="2">
        <v>406</v>
      </c>
      <c r="R13">
        <v>487</v>
      </c>
    </row>
    <row r="14" spans="13:19" x14ac:dyDescent="0.25">
      <c r="M14" s="1" t="s">
        <v>9</v>
      </c>
      <c r="N14" s="4">
        <v>38000</v>
      </c>
    </row>
    <row r="15" spans="13:19" x14ac:dyDescent="0.25">
      <c r="M15" s="1" t="s">
        <v>10</v>
      </c>
      <c r="N15" s="2">
        <f>N14*N13</f>
        <v>15428000</v>
      </c>
    </row>
    <row r="16" spans="13:19" x14ac:dyDescent="0.25">
      <c r="M16" s="1" t="s">
        <v>11</v>
      </c>
      <c r="N16" s="1"/>
    </row>
    <row r="17" spans="13:20" x14ac:dyDescent="0.25">
      <c r="M17" s="5" t="s">
        <v>12</v>
      </c>
      <c r="N17" s="6">
        <f>N15-N12</f>
        <v>14397118</v>
      </c>
      <c r="O17" s="7"/>
      <c r="R17" s="8">
        <v>254300</v>
      </c>
      <c r="S17" s="8"/>
      <c r="T17" s="8"/>
    </row>
    <row r="18" spans="13:20" x14ac:dyDescent="0.25">
      <c r="M18" s="5" t="s">
        <v>13</v>
      </c>
      <c r="N18" s="6">
        <f>ROUND((N17*90%),0)</f>
        <v>12957406</v>
      </c>
      <c r="R18" s="8">
        <f>R17*85%</f>
        <v>216155</v>
      </c>
      <c r="S18" s="9">
        <f>R18/10.764</f>
        <v>20081.289483463399</v>
      </c>
      <c r="T18" s="8"/>
    </row>
    <row r="19" spans="13:20" x14ac:dyDescent="0.25">
      <c r="M19" s="5" t="s">
        <v>14</v>
      </c>
      <c r="N19" s="6">
        <f>ROUND((N17*80%),0)</f>
        <v>11517694</v>
      </c>
      <c r="R19" s="8"/>
      <c r="S19" s="9"/>
      <c r="T19" s="8"/>
    </row>
    <row r="20" spans="13:20" x14ac:dyDescent="0.25">
      <c r="M20" s="5" t="s">
        <v>15</v>
      </c>
      <c r="N20" s="6">
        <f>MROUND((N17*0.033/12),500)</f>
        <v>39500</v>
      </c>
      <c r="R20" s="8">
        <v>82060</v>
      </c>
      <c r="S20" s="9"/>
      <c r="T20" s="8"/>
    </row>
    <row r="21" spans="13:20" x14ac:dyDescent="0.25">
      <c r="R21" s="8"/>
      <c r="S21" s="9"/>
      <c r="T21" s="8"/>
    </row>
    <row r="22" spans="13:20" x14ac:dyDescent="0.25">
      <c r="R22" s="8">
        <f>R18-R20</f>
        <v>134095</v>
      </c>
      <c r="S22" s="9"/>
      <c r="T22" s="8"/>
    </row>
    <row r="23" spans="13:20" x14ac:dyDescent="0.25">
      <c r="N23" s="8">
        <v>487</v>
      </c>
      <c r="R23" s="8">
        <f>R22*37%</f>
        <v>49615.15</v>
      </c>
      <c r="S23" s="9"/>
      <c r="T23" s="8"/>
    </row>
    <row r="24" spans="13:20" x14ac:dyDescent="0.25">
      <c r="N24" s="8">
        <v>12233</v>
      </c>
      <c r="R24" s="8"/>
      <c r="S24" s="9"/>
      <c r="T24" s="8"/>
    </row>
    <row r="25" spans="13:20" x14ac:dyDescent="0.25">
      <c r="N25" s="8">
        <f>N24*N23</f>
        <v>5957471</v>
      </c>
      <c r="R25" s="9">
        <f>R23+R20</f>
        <v>131675.15</v>
      </c>
      <c r="S25" s="9">
        <f>R25/10.764</f>
        <v>12232.919918246005</v>
      </c>
      <c r="T25" s="8"/>
    </row>
    <row r="26" spans="13:20" x14ac:dyDescent="0.25">
      <c r="N2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2023-11-03T12:23:53Z</dcterms:modified>
</cp:coreProperties>
</file>