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VC\Louiswadi\Rohan Ponde\"/>
    </mc:Choice>
  </mc:AlternateContent>
  <xr:revisionPtr revIDLastSave="0" documentId="13_ncr:1_{0E6E2E35-D31A-401D-AE40-D55B574C7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" sheetId="1" r:id="rId1"/>
    <sheet name="C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2" l="1"/>
  <c r="C23" i="2"/>
  <c r="G20" i="2"/>
  <c r="G22" i="2" s="1"/>
  <c r="D19" i="2"/>
  <c r="C19" i="2"/>
  <c r="C20" i="2" s="1"/>
  <c r="A18" i="2"/>
  <c r="C7" i="2"/>
  <c r="C10" i="2" s="1"/>
  <c r="C11" i="2" s="1"/>
  <c r="C6" i="2"/>
  <c r="C5" i="2"/>
  <c r="C14" i="2" s="1"/>
  <c r="C14" i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12" i="2" l="1"/>
  <c r="C13" i="2" s="1"/>
  <c r="C21" i="2"/>
  <c r="C25" i="2"/>
  <c r="C8" i="2"/>
  <c r="G21" i="2"/>
  <c r="C7" i="1"/>
  <c r="D9" i="1" s="1"/>
  <c r="C10" i="1" s="1"/>
  <c r="E10" i="1" s="1"/>
  <c r="E5" i="1"/>
</calcChain>
</file>

<file path=xl/sharedStrings.xml><?xml version="1.0" encoding="utf-8"?>
<sst xmlns="http://schemas.openxmlformats.org/spreadsheetml/2006/main" count="56" uniqueCount="51">
  <si>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</si>
  <si>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</si>
  <si>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</si>
  <si>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</si>
  <si>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</si>
  <si>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</si>
  <si>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(6th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</si>
  <si>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</si>
  <si>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</si>
  <si>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</si>
  <si>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</si>
  <si>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</si>
  <si>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</si>
  <si>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</si>
  <si>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</si>
  <si>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</si>
  <si>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</si>
  <si>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</si>
  <si>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</si>
  <si>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</si>
  <si>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</si>
  <si>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</si>
  <si>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</si>
  <si>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</si>
  <si>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</si>
  <si>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604</t>
  </si>
  <si>
    <t>31 and above</t>
  </si>
  <si>
    <t>Year of Construction</t>
  </si>
  <si>
    <t>Part OC</t>
  </si>
  <si>
    <t>6th Floor</t>
  </si>
  <si>
    <t>Age of the Building</t>
  </si>
  <si>
    <t>Life of the building estimated</t>
  </si>
  <si>
    <t>New Construction Rate</t>
  </si>
  <si>
    <t xml:space="preserve">Rate on </t>
  </si>
  <si>
    <t>Carpet Area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</si>
  <si>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</si>
  <si>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</si>
  <si>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</si>
  <si>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</si>
  <si>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</si>
  <si>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</si>
  <si>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</si>
  <si>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</si>
  <si>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</si>
  <si>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</si>
  <si>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FMV</t>
  </si>
  <si>
    <t>RV</t>
  </si>
  <si>
    <t>DV</t>
  </si>
  <si>
    <t>IV</t>
  </si>
  <si>
    <t>RR Value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</si>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</sst>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  <xf numFmtId="43" fontId="5" fillId="0" borderId="3" xfId="1" applyFont="1" applyBorder="1"/>
    <xf numFmtId="0" fontId="5" fillId="0" borderId="3" xfId="0" applyFont="1" applyBorder="1"/>
    <xf numFmtId="9" fontId="5" fillId="0" borderId="3" xfId="1" applyNumberFormat="1" applyFont="1" applyBorder="1"/>
    <xf numFmtId="9" fontId="5" fillId="0" borderId="3" xfId="0" applyNumberFormat="1" applyFont="1" applyBorder="1"/>
    <xf numFmtId="0" fontId="5" fillId="0" borderId="0" xfId="0" applyFont="1"/>
    <xf numFmtId="43" fontId="5" fillId="2" borderId="3" xfId="1" applyFont="1" applyFill="1" applyBorder="1"/>
    <xf numFmtId="0" fontId="5" fillId="2" borderId="3" xfId="0" applyFont="1" applyFill="1" applyBorder="1"/>
    <xf numFmtId="164" fontId="5" fillId="2" borderId="3" xfId="0" applyNumberFormat="1" applyFont="1" applyFill="1" applyBorder="1"/>
    <xf numFmtId="43" fontId="5" fillId="0" borderId="0" xfId="1" applyFont="1" applyBorder="1"/>
    <xf numFmtId="0" fontId="6" fillId="0" borderId="3" xfId="1" applyNumberFormat="1" applyFont="1" applyBorder="1"/>
    <xf numFmtId="164" fontId="5" fillId="0" borderId="0" xfId="0" applyNumberFormat="1" applyFont="1"/>
    <xf numFmtId="0" fontId="6" fillId="2" borderId="3" xfId="1" applyNumberFormat="1" applyFont="1" applyFill="1" applyBorder="1"/>
    <xf numFmtId="0" fontId="6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7" fillId="0" borderId="24" xfId="0" applyFont="1" applyBorder="1"/>
    <xf numFmtId="0" fontId="7" fillId="0" borderId="25" xfId="0" applyFont="1" applyBorder="1"/>
    <xf numFmtId="0" fontId="0" fillId="0" borderId="25" xfId="0" applyBorder="1"/>
    <xf numFmtId="0" fontId="0" fillId="0" borderId="26" xfId="0" applyBorder="1"/>
    <xf numFmtId="0" fontId="7" fillId="0" borderId="0" xfId="0" applyFont="1"/>
    <xf numFmtId="0" fontId="7" fillId="0" borderId="27" xfId="0" applyFont="1" applyBorder="1"/>
    <xf numFmtId="0" fontId="0" fillId="0" borderId="27" xfId="0" applyBorder="1"/>
    <xf numFmtId="43" fontId="8" fillId="0" borderId="0" xfId="1" applyFont="1" applyBorder="1"/>
    <xf numFmtId="43" fontId="9" fillId="0" borderId="0" xfId="1" applyFont="1" applyBorder="1"/>
    <xf numFmtId="43" fontId="9" fillId="0" borderId="0" xfId="1" applyFont="1" applyFill="1" applyBorder="1"/>
    <xf numFmtId="0" fontId="2" fillId="0" borderId="0" xfId="0" applyFont="1"/>
    <xf numFmtId="0" fontId="0" fillId="0" borderId="26" xfId="0" applyBorder="1" applyAlignment="1">
      <alignment wrapText="1"/>
    </xf>
    <xf numFmtId="0" fontId="8" fillId="0" borderId="0" xfId="0" applyFont="1"/>
    <xf numFmtId="0" fontId="9" fillId="0" borderId="0" xfId="0" applyFont="1"/>
    <xf numFmtId="9" fontId="8" fillId="0" borderId="0" xfId="0" applyNumberFormat="1" applyFont="1"/>
    <xf numFmtId="10" fontId="9" fillId="0" borderId="0" xfId="0" applyNumberFormat="1" applyFont="1"/>
    <xf numFmtId="0" fontId="0" fillId="2" borderId="26" xfId="0" applyFill="1" applyBorder="1"/>
    <xf numFmtId="43" fontId="8" fillId="2" borderId="0" xfId="1" applyFont="1" applyFill="1" applyBorder="1"/>
    <xf numFmtId="43" fontId="9" fillId="2" borderId="0" xfId="1" applyFont="1" applyFill="1" applyBorder="1"/>
    <xf numFmtId="0" fontId="2" fillId="2" borderId="26" xfId="0" applyFont="1" applyFill="1" applyBorder="1"/>
    <xf numFmtId="0" fontId="0" fillId="2" borderId="0" xfId="0" applyFill="1"/>
    <xf numFmtId="0" fontId="9" fillId="2" borderId="0" xfId="0" applyFont="1" applyFill="1"/>
    <xf numFmtId="164" fontId="9" fillId="0" borderId="0" xfId="0" applyNumberFormat="1" applyFont="1"/>
    <xf numFmtId="164" fontId="0" fillId="0" borderId="27" xfId="0" applyNumberFormat="1" applyBorder="1"/>
    <xf numFmtId="164" fontId="7" fillId="0" borderId="0" xfId="0" applyNumberFormat="1" applyFont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7" fillId="0" borderId="30" xfId="0" applyNumberFormat="1" applyFont="1" applyBorder="1"/>
    <xf numFmtId="0" fontId="7" fillId="0" borderId="26" xfId="0" applyFont="1" applyBorder="1"/>
    <xf numFmtId="9" fontId="0" fillId="0" borderId="0" xfId="0" applyNumberForma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21664</xdr:colOff>
      <xdr:row>15</xdr:row>
      <xdr:rowOff>190499</xdr:rowOff>
    </xdr:from>
    <xdr:to>
      <xdr:col>1</xdr:col>
      <xdr:colOff>2790826</xdr:colOff>
      <xdr:row>26</xdr:row>
      <xdr:rowOff>96194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30E2A-C79D-4FFE-A90B-3AC8E3B34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514" y="3495674"/>
          <a:ext cx="2769162" cy="2105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30</xdr:col>
      <xdr:colOff>592435</xdr:colOff>
      <xdr:row>43</xdr:row>
      <xdr:rowOff>20196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0B9B7-0A20-487D-A93F-FF1584C27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0"/>
          <a:ext cx="13508335" cy="8211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K18" sqref="K1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62" t="s">
        <v>0</v>
      </c>
      <c r="H2" s="63"/>
    </row>
    <row r="3" spans="2:17" ht="27" thickBot="1" x14ac:dyDescent="0.3">
      <c r="B3" s="2" t="s">
        <v>1</v>
      </c>
      <c r="C3" s="3">
        <v>117800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C3*5%</f>
        <v>5890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C3+C4</f>
        <v>123690</v>
      </c>
      <c r="D5" s="21" t="s">
        <v>10</v>
      </c>
      <c r="E5" s="22">
        <f>ROUND(C5/10.764,0)</f>
        <v>11491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49">
        <v>42300</v>
      </c>
      <c r="D6" s="50"/>
      <c r="E6" s="50"/>
      <c r="F6" s="50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49">
        <f>C5-C6</f>
        <v>81390</v>
      </c>
      <c r="D7" s="50"/>
      <c r="E7" s="50"/>
      <c r="F7" s="50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51">
        <v>0.03</v>
      </c>
      <c r="D8" s="52">
        <f>1-C8</f>
        <v>0.97</v>
      </c>
      <c r="E8" s="50"/>
      <c r="F8" s="50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C9" s="53"/>
      <c r="D9" s="49">
        <f>ROUND(C7*D8,0)</f>
        <v>78948</v>
      </c>
      <c r="E9" s="50"/>
      <c r="F9" s="50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54">
        <f>C6+D9</f>
        <v>121248</v>
      </c>
      <c r="D10" s="55" t="s">
        <v>10</v>
      </c>
      <c r="E10" s="56">
        <f>ROUND(C10/10.764,0)</f>
        <v>11264</v>
      </c>
      <c r="F10" s="55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57"/>
      <c r="D11" s="53"/>
      <c r="E11" s="53"/>
      <c r="F11" s="5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58">
        <v>2023</v>
      </c>
      <c r="D12" s="53"/>
      <c r="E12" s="59" t="s">
        <v>25</v>
      </c>
      <c r="F12" s="53"/>
      <c r="G12" s="13">
        <v>9</v>
      </c>
      <c r="H12" s="14">
        <v>9</v>
      </c>
      <c r="I12" s="15">
        <v>91</v>
      </c>
      <c r="K12" s="37" t="s">
        <v>26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27</v>
      </c>
      <c r="C13" s="60">
        <v>2020</v>
      </c>
      <c r="D13" s="59" t="s">
        <v>28</v>
      </c>
      <c r="E13" s="53" t="s">
        <v>29</v>
      </c>
      <c r="F13" s="53"/>
      <c r="G13" s="13">
        <v>10</v>
      </c>
      <c r="H13" s="14">
        <v>10</v>
      </c>
      <c r="I13" s="15">
        <v>90</v>
      </c>
      <c r="K13" s="39"/>
      <c r="L13" s="40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30</v>
      </c>
      <c r="C14" s="58">
        <f>(C12-C13)</f>
        <v>3</v>
      </c>
      <c r="D14" s="53"/>
      <c r="E14" s="53"/>
      <c r="F14" s="53"/>
      <c r="G14" s="13">
        <v>11</v>
      </c>
      <c r="H14" s="14">
        <v>11</v>
      </c>
      <c r="I14" s="15">
        <v>89</v>
      </c>
      <c r="K14" s="41"/>
      <c r="L14" s="42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3" t="s">
        <v>31</v>
      </c>
      <c r="C15" s="61">
        <f>60-C14</f>
        <v>57</v>
      </c>
      <c r="D15" s="53"/>
      <c r="E15" s="53"/>
      <c r="F15" s="53"/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4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5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3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3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6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6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6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6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6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6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6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6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6"/>
    </row>
    <row r="74" spans="7:15" ht="15.75" thickBot="1" x14ac:dyDescent="0.3">
      <c r="I74" s="48"/>
      <c r="N74" s="13">
        <v>70</v>
      </c>
      <c r="O74" s="46"/>
    </row>
    <row r="75" spans="7:15" ht="15.75" thickBot="1" x14ac:dyDescent="0.3">
      <c r="N75" s="13"/>
      <c r="O75" s="46"/>
    </row>
  </sheetData>
  <mergeCells count="1">
    <mergeCell ref="G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7453-3CCF-4419-BCCF-11E0055CEB51}">
  <dimension ref="A1:H84"/>
  <sheetViews>
    <sheetView workbookViewId="0">
      <selection sqref="A1:XFD104857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70" customWidth="1"/>
    <col min="4" max="4" width="12.5703125" style="70" bestFit="1" customWidth="1"/>
    <col min="5" max="5" width="14.28515625" bestFit="1" customWidth="1"/>
    <col min="6" max="6" width="11.5703125" bestFit="1" customWidth="1"/>
  </cols>
  <sheetData>
    <row r="1" spans="1:7" x14ac:dyDescent="0.25">
      <c r="A1" s="64"/>
      <c r="B1" s="65"/>
      <c r="C1" s="66"/>
      <c r="D1" s="67"/>
      <c r="F1" s="68"/>
    </row>
    <row r="2" spans="1:7" x14ac:dyDescent="0.25">
      <c r="A2" s="69"/>
      <c r="D2" s="71"/>
      <c r="F2" s="72"/>
    </row>
    <row r="3" spans="1:7" x14ac:dyDescent="0.25">
      <c r="A3" s="69" t="s">
        <v>32</v>
      </c>
      <c r="B3" s="73"/>
      <c r="C3" s="74">
        <v>20100</v>
      </c>
      <c r="D3" s="75" t="s">
        <v>33</v>
      </c>
      <c r="E3" s="76" t="s">
        <v>34</v>
      </c>
      <c r="F3" s="72"/>
    </row>
    <row r="4" spans="1:7" ht="30" x14ac:dyDescent="0.25">
      <c r="A4" s="77" t="s">
        <v>35</v>
      </c>
      <c r="B4" s="73"/>
      <c r="C4" s="74">
        <v>2500</v>
      </c>
      <c r="D4" s="75"/>
      <c r="F4" s="72"/>
    </row>
    <row r="5" spans="1:7" x14ac:dyDescent="0.25">
      <c r="A5" s="69" t="s">
        <v>36</v>
      </c>
      <c r="B5" s="73"/>
      <c r="C5" s="74">
        <f>C3-C4</f>
        <v>17600</v>
      </c>
      <c r="D5" s="75"/>
      <c r="F5" s="72"/>
    </row>
    <row r="6" spans="1:7" x14ac:dyDescent="0.25">
      <c r="A6" s="69" t="s">
        <v>37</v>
      </c>
      <c r="B6" s="73"/>
      <c r="C6" s="74">
        <f>C4</f>
        <v>2500</v>
      </c>
      <c r="D6" s="75"/>
      <c r="F6" s="72"/>
    </row>
    <row r="7" spans="1:7" x14ac:dyDescent="0.25">
      <c r="A7" s="69" t="s">
        <v>38</v>
      </c>
      <c r="B7" s="78"/>
      <c r="C7" s="79">
        <f>D7-D8</f>
        <v>3</v>
      </c>
      <c r="D7" s="79">
        <v>2023</v>
      </c>
      <c r="F7" s="72"/>
    </row>
    <row r="8" spans="1:7" x14ac:dyDescent="0.25">
      <c r="A8" s="69" t="s">
        <v>39</v>
      </c>
      <c r="B8" s="78"/>
      <c r="C8" s="79">
        <f>C9-C7</f>
        <v>57</v>
      </c>
      <c r="D8" s="79">
        <v>2020</v>
      </c>
      <c r="F8" s="72"/>
    </row>
    <row r="9" spans="1:7" x14ac:dyDescent="0.25">
      <c r="A9" s="69" t="s">
        <v>40</v>
      </c>
      <c r="B9" s="78"/>
      <c r="C9" s="79">
        <v>60</v>
      </c>
      <c r="D9" s="79"/>
      <c r="F9" s="72"/>
    </row>
    <row r="10" spans="1:7" ht="30" x14ac:dyDescent="0.25">
      <c r="A10" s="77" t="s">
        <v>41</v>
      </c>
      <c r="B10" s="78"/>
      <c r="C10" s="79">
        <f>90*C7/C9</f>
        <v>4.5</v>
      </c>
      <c r="D10" s="79"/>
      <c r="F10" s="72"/>
    </row>
    <row r="11" spans="1:7" x14ac:dyDescent="0.25">
      <c r="A11" s="69"/>
      <c r="B11" s="80"/>
      <c r="C11" s="81">
        <f>C10%</f>
        <v>4.4999999999999998E-2</v>
      </c>
      <c r="D11" s="81"/>
      <c r="F11" s="72"/>
    </row>
    <row r="12" spans="1:7" x14ac:dyDescent="0.25">
      <c r="A12" s="69" t="s">
        <v>42</v>
      </c>
      <c r="B12" s="73"/>
      <c r="C12" s="74">
        <f>C6*C11</f>
        <v>112.5</v>
      </c>
      <c r="D12" s="75"/>
      <c r="F12" s="72"/>
    </row>
    <row r="13" spans="1:7" x14ac:dyDescent="0.25">
      <c r="A13" s="69" t="s">
        <v>43</v>
      </c>
      <c r="B13" s="73"/>
      <c r="C13" s="74">
        <f>C6-C12</f>
        <v>2387.5</v>
      </c>
      <c r="D13" s="75"/>
      <c r="F13" s="72"/>
    </row>
    <row r="14" spans="1:7" x14ac:dyDescent="0.25">
      <c r="A14" s="69" t="s">
        <v>36</v>
      </c>
      <c r="B14" s="73"/>
      <c r="C14" s="74">
        <f>C5</f>
        <v>17600</v>
      </c>
      <c r="D14" s="75"/>
      <c r="F14" s="72"/>
    </row>
    <row r="15" spans="1:7" x14ac:dyDescent="0.25">
      <c r="B15" s="73"/>
      <c r="C15" s="74"/>
      <c r="D15" s="75"/>
      <c r="F15" s="72"/>
    </row>
    <row r="16" spans="1:7" x14ac:dyDescent="0.25">
      <c r="A16" s="82" t="s">
        <v>44</v>
      </c>
      <c r="B16" s="83"/>
      <c r="C16" s="84">
        <v>19988</v>
      </c>
      <c r="D16" s="75"/>
      <c r="F16" s="72"/>
      <c r="G16">
        <v>19988</v>
      </c>
    </row>
    <row r="17" spans="1:8" x14ac:dyDescent="0.25">
      <c r="B17" s="78"/>
      <c r="C17" s="79"/>
      <c r="D17" s="79"/>
      <c r="F17" s="72"/>
    </row>
    <row r="18" spans="1:8" x14ac:dyDescent="0.25">
      <c r="A18" s="85" t="str">
        <f>E3</f>
        <v>Carpet Area</v>
      </c>
      <c r="B18" s="86"/>
      <c r="C18" s="87">
        <v>575</v>
      </c>
      <c r="D18" s="79"/>
      <c r="F18" s="72"/>
      <c r="G18">
        <v>575</v>
      </c>
    </row>
    <row r="19" spans="1:8" x14ac:dyDescent="0.25">
      <c r="A19" s="69" t="s">
        <v>45</v>
      </c>
      <c r="B19" s="76"/>
      <c r="C19" s="88">
        <f>C18*C16</f>
        <v>11493100</v>
      </c>
      <c r="D19" s="88">
        <f>D18*D16</f>
        <v>0</v>
      </c>
      <c r="E19" s="36"/>
      <c r="F19" s="89"/>
      <c r="H19" s="88"/>
    </row>
    <row r="20" spans="1:8" x14ac:dyDescent="0.25">
      <c r="A20" s="69" t="s">
        <v>46</v>
      </c>
      <c r="C20" s="90">
        <f>C19*90%</f>
        <v>10343790</v>
      </c>
      <c r="D20" s="88"/>
      <c r="F20" s="72"/>
      <c r="G20">
        <f>(G18*G16)</f>
        <v>11493100</v>
      </c>
      <c r="H20" s="90"/>
    </row>
    <row r="21" spans="1:8" x14ac:dyDescent="0.25">
      <c r="A21" s="69" t="s">
        <v>47</v>
      </c>
      <c r="C21" s="90">
        <f>C19*80%</f>
        <v>9194480</v>
      </c>
      <c r="D21" s="90"/>
      <c r="F21" s="72"/>
      <c r="G21">
        <f>(G20*90%)</f>
        <v>10343790</v>
      </c>
      <c r="H21" s="90"/>
    </row>
    <row r="22" spans="1:8" x14ac:dyDescent="0.25">
      <c r="A22" s="69"/>
      <c r="D22" s="79"/>
      <c r="F22" s="91"/>
      <c r="G22">
        <f>(G20*80%)</f>
        <v>9194480</v>
      </c>
    </row>
    <row r="23" spans="1:8" x14ac:dyDescent="0.25">
      <c r="A23" s="92" t="s">
        <v>48</v>
      </c>
      <c r="B23" s="93"/>
      <c r="C23" s="94">
        <f>C4*C18</f>
        <v>1437500</v>
      </c>
      <c r="D23" s="94"/>
    </row>
    <row r="24" spans="1:8" x14ac:dyDescent="0.25">
      <c r="A24" s="69" t="s">
        <v>49</v>
      </c>
    </row>
    <row r="25" spans="1:8" x14ac:dyDescent="0.25">
      <c r="A25" s="95" t="s">
        <v>50</v>
      </c>
      <c r="B25" s="70"/>
      <c r="C25" s="90">
        <f>C19*0.025/12</f>
        <v>23943.958333333332</v>
      </c>
      <c r="D25" s="90"/>
    </row>
    <row r="26" spans="1:8" x14ac:dyDescent="0.25">
      <c r="C26" s="90"/>
      <c r="D26" s="90"/>
    </row>
    <row r="27" spans="1:8" x14ac:dyDescent="0.25">
      <c r="C27" s="90"/>
      <c r="D27" s="90"/>
    </row>
    <row r="28" spans="1:8" x14ac:dyDescent="0.25">
      <c r="C28"/>
      <c r="D28"/>
    </row>
    <row r="29" spans="1:8" x14ac:dyDescent="0.25">
      <c r="C29"/>
      <c r="D29"/>
    </row>
    <row r="30" spans="1:8" x14ac:dyDescent="0.25">
      <c r="C30"/>
      <c r="D30"/>
    </row>
    <row r="31" spans="1:8" x14ac:dyDescent="0.25">
      <c r="C31"/>
      <c r="D31"/>
    </row>
    <row r="32" spans="1:8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96"/>
    </row>
    <row r="59" spans="1:1" ht="15.75" x14ac:dyDescent="0.25">
      <c r="A59" s="97"/>
    </row>
    <row r="60" spans="1:1" ht="15.75" x14ac:dyDescent="0.25">
      <c r="A60" s="97"/>
    </row>
    <row r="61" spans="1:1" ht="15.75" x14ac:dyDescent="0.25">
      <c r="A61" s="97"/>
    </row>
    <row r="62" spans="1:1" ht="15.75" x14ac:dyDescent="0.25">
      <c r="A62" s="97"/>
    </row>
    <row r="63" spans="1:1" ht="15.75" x14ac:dyDescent="0.25">
      <c r="A63" s="97"/>
    </row>
    <row r="64" spans="1:1" ht="15.75" x14ac:dyDescent="0.25">
      <c r="A64" s="97"/>
    </row>
    <row r="65" spans="1:1" ht="15.75" x14ac:dyDescent="0.25">
      <c r="A65" s="97"/>
    </row>
    <row r="84" spans="3:3" x14ac:dyDescent="0.25">
      <c r="C84" s="70">
        <f>C83*C82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</vt:lpstr>
      <vt:lpstr>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2023-09-12T11:41:53Z</dcterms:created>
  <dcterms:modified xsi:type="dcterms:W3CDTF">2023-09-13T05:35:59Z</dcterms:modified>
</cp:coreProperties>
</file>