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Cosmos Bank Rte verification - 2023\"/>
    </mc:Choice>
  </mc:AlternateContent>
  <xr:revisionPtr revIDLastSave="0" documentId="13_ncr:1_{92BA1A52-2D9F-4750-9462-3CBA9122739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</sheets>
  <calcPr calcId="191029"/>
</workbook>
</file>

<file path=xl/calcChain.xml><?xml version="1.0" encoding="utf-8"?>
<calcChain xmlns="http://schemas.openxmlformats.org/spreadsheetml/2006/main">
  <c r="D30" i="4" l="1"/>
  <c r="D39" i="4"/>
  <c r="D33" i="4"/>
  <c r="D28" i="4"/>
  <c r="D29" i="4" s="1"/>
  <c r="D34" i="4" l="1"/>
  <c r="D35" i="4" s="1"/>
  <c r="D36" i="4" s="1"/>
  <c r="D40" i="4" s="1"/>
  <c r="D43" i="4" l="1"/>
  <c r="D42" i="4"/>
  <c r="D41" i="4"/>
  <c r="H21" i="4" l="1"/>
  <c r="P12" i="4"/>
  <c r="Q12" i="4" s="1"/>
  <c r="Q14" i="4"/>
  <c r="Q13" i="4"/>
  <c r="Q11" i="4"/>
  <c r="Q10" i="4"/>
  <c r="Q9" i="4"/>
  <c r="Q8" i="4"/>
  <c r="Q7" i="4"/>
  <c r="Q6" i="4"/>
  <c r="Q5" i="4"/>
  <c r="Q4" i="4"/>
  <c r="Q3" i="4"/>
  <c r="Q2" i="4"/>
  <c r="C15" i="4"/>
  <c r="P5" i="4"/>
  <c r="P6" i="4"/>
  <c r="P7" i="4"/>
  <c r="P8" i="4"/>
  <c r="P9" i="4"/>
  <c r="P10" i="4"/>
  <c r="P11" i="4" l="1"/>
  <c r="P13" i="4" l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<sst xmlns="http://schemas.openxmlformats.org/spreadsheetml/2006/main" count="47" uniqueCount="41">
  <si>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</si>
  <si>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</si>
  <si>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</si>
  <si>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</si>
  <si>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</si>
  <si>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</si>
  <si>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</si>
  <si>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</si>
  <si>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</si>
  <si>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</si>
  <si>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</si>
  <si>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</si>
  <si>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</si>
  <si>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bal</t>
  </si>
  <si>
    <t>fmv</t>
  </si>
  <si>
    <t>aca</t>
  </si>
  <si>
    <t>mca</t>
  </si>
  <si>
    <t>Address -</t>
  </si>
  <si>
    <t>rate on BUA</t>
  </si>
  <si>
    <t>Gala No. 52 on First Floor, Universal Industrial Premises, Goregaon (east)</t>
  </si>
  <si>
    <t>Index-II</t>
  </si>
  <si>
    <t>Universal Industrial Premises -Ground Floor</t>
  </si>
  <si>
    <t xml:space="preserve">Universal Industrial Premises - Ground floor </t>
  </si>
  <si>
    <t>bua agreement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</si>
  <si>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</si>
  <si>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</si>
  <si>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</si>
  <si>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</si>
  <si>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</si>
  <si>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</si>
  <si>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</si>
  <si>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</si>
  <si>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</si>
  <si>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</si>
  <si>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</si>
  <si>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</si>
  <si>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</si>
  <si>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</si>
  <si>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</si>
  <si>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</si>
  <si>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>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</si>
</sst>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/>
    <xf numFmtId="2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0" fontId="0" fillId="2" borderId="0" xfId="0" applyFill="1"/>
    <xf numFmtId="0" fontId="5" fillId="0" borderId="0" xfId="0" applyFont="1"/>
    <xf numFmtId="2" fontId="5" fillId="0" borderId="0" xfId="0" applyNumberFormat="1" applyFont="1"/>
    <xf numFmtId="2" fontId="0" fillId="0" borderId="0" xfId="0" applyNumberFormat="1" applyAlignment="1">
      <alignment wrapText="1"/>
    </xf>
    <xf numFmtId="2" fontId="4" fillId="0" borderId="0" xfId="0" applyNumberFormat="1" applyFont="1"/>
    <xf numFmtId="0" fontId="6" fillId="0" borderId="1" xfId="0" applyFont="1" applyBorder="1"/>
    <xf numFmtId="0" fontId="7" fillId="0" borderId="1" xfId="0" applyFont="1" applyBorder="1"/>
    <xf numFmtId="43" fontId="6" fillId="0" borderId="1" xfId="0" applyNumberFormat="1" applyFont="1" applyBorder="1"/>
    <xf numFmtId="10" fontId="6" fillId="0" borderId="1" xfId="0" applyNumberFormat="1" applyFont="1" applyBorder="1"/>
    <xf numFmtId="43" fontId="7" fillId="0" borderId="1" xfId="0" applyNumberFormat="1" applyFont="1" applyBorder="1"/>
    <xf numFmtId="43" fontId="7" fillId="3" borderId="1" xfId="0" applyNumberFormat="1" applyFont="1" applyFill="1" applyBorder="1"/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/>
    <xf numFmtId="0" fontId="0" fillId="4" borderId="0" xfId="0" applyFill="1"/>
    <xf numFmtId="2" fontId="0" fillId="4" borderId="0" xfId="0" applyNumberFormat="1" applyFill="1"/>
    <xf numFmtId="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450205</xdr:colOff>
      <xdr:row>39</xdr:row>
      <xdr:rowOff>48605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99806-FAC2-36E5-208E-BCFDDAF84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128605" cy="7020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30</xdr:col>
      <xdr:colOff>450205</xdr:colOff>
      <xdr:row>39</xdr:row>
      <xdr:rowOff>77194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CA6EE-0B55-F01D-E249-B192C3E44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8128605" cy="7125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30</xdr:col>
      <xdr:colOff>431152</xdr:colOff>
      <xdr:row>52</xdr:row>
      <xdr:rowOff>96220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18EEEE-785A-0EAF-B085-4FA086D7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048000"/>
          <a:ext cx="18109552" cy="6954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tabSelected="1" zoomScaleNormal="100" workbookViewId="0">
      <selection activeCell="N27" sqref="N27"/>
    </sheetView>
  </sheetViews>
  <sheetFormatPr defaultRowHeight="15" x14ac:dyDescent="0.25"/>
  <cols>
    <col min="1" max="1" width="4.28515625" customWidth="1"/>
    <col min="2" max="2" width="11.140625" bestFit="1" customWidth="1"/>
    <col min="3" max="3" width="15" customWidth="1"/>
    <col min="4" max="4" width="16.140625" customWidth="1"/>
    <col min="5" max="5" width="15.42578125" customWidth="1"/>
    <col min="6" max="6" width="14.140625" customWidth="1"/>
    <col min="7" max="7" width="20.7109375" customWidth="1"/>
    <col min="8" max="8" width="13" style="14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10.7109375" customWidth="1"/>
    <col min="17" max="17" width="10.7109375" style="14" customWidth="1"/>
    <col min="18" max="18" width="16" customWidth="1"/>
    <col min="19" max="19" width="8.85546875" customWidth="1"/>
  </cols>
  <sheetData>
    <row r="1" spans="1:20" s="1" customFormat="1" ht="45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7" t="s">
        <v>8</v>
      </c>
      <c r="G1" s="7" t="s">
        <v>11</v>
      </c>
      <c r="H1" s="11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9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230.83333333333334</v>
      </c>
      <c r="C2" s="4">
        <f>B2*1.2</f>
        <v>277</v>
      </c>
      <c r="D2" s="4">
        <f t="shared" ref="D2:D13" si="2">C2*1.2</f>
        <v>332.4</v>
      </c>
      <c r="E2" s="5">
        <f t="shared" ref="E2:E13" si="3">R2</f>
        <v>4851000</v>
      </c>
      <c r="F2" s="8">
        <f t="shared" ref="F2:F13" si="4">ROUND((E2/B2),0)</f>
        <v>21015</v>
      </c>
      <c r="G2" s="8">
        <f t="shared" ref="G2:G13" si="5">ROUND((E2/C2),0)</f>
        <v>17513</v>
      </c>
      <c r="H2" s="12">
        <f t="shared" ref="H2:H13" si="6">ROUND((E2/D2),0)</f>
        <v>14594</v>
      </c>
      <c r="I2" s="4" t="e">
        <f>#REF!</f>
        <v>#REF!</v>
      </c>
      <c r="J2" s="4" t="str">
        <f t="shared" ref="J2:J13" si="7">S2</f>
        <v>Index-II</v>
      </c>
      <c r="O2">
        <v>0</v>
      </c>
      <c r="P2">
        <v>277</v>
      </c>
      <c r="Q2" s="14">
        <f t="shared" ref="Q2:Q14" si="8">P2/1.2</f>
        <v>230.83333333333334</v>
      </c>
      <c r="R2" s="2">
        <v>4851000</v>
      </c>
      <c r="S2" t="s">
        <v>20</v>
      </c>
      <c r="T2" t="s">
        <v>21</v>
      </c>
    </row>
    <row r="3" spans="1:20" s="30" customFormat="1" x14ac:dyDescent="0.25">
      <c r="A3" s="27">
        <f t="shared" si="0"/>
        <v>0</v>
      </c>
      <c r="B3" s="27">
        <f t="shared" si="1"/>
        <v>315</v>
      </c>
      <c r="C3" s="27">
        <f t="shared" ref="C3:C15" si="9">B3*1.2</f>
        <v>378</v>
      </c>
      <c r="D3" s="27">
        <f t="shared" si="2"/>
        <v>453.59999999999997</v>
      </c>
      <c r="E3" s="28">
        <f t="shared" si="3"/>
        <v>7500000</v>
      </c>
      <c r="F3" s="27">
        <f t="shared" si="4"/>
        <v>23810</v>
      </c>
      <c r="G3" s="27">
        <f t="shared" si="5"/>
        <v>19841</v>
      </c>
      <c r="H3" s="29">
        <f t="shared" si="6"/>
        <v>16534</v>
      </c>
      <c r="I3" s="27" t="e">
        <f>#REF!</f>
        <v>#REF!</v>
      </c>
      <c r="J3" s="27" t="str">
        <f t="shared" si="7"/>
        <v>Index-II</v>
      </c>
      <c r="O3" s="30">
        <v>0</v>
      </c>
      <c r="P3" s="30">
        <v>378</v>
      </c>
      <c r="Q3" s="31">
        <f t="shared" si="8"/>
        <v>315</v>
      </c>
      <c r="R3" s="32">
        <v>7500000</v>
      </c>
      <c r="S3" s="30" t="s">
        <v>20</v>
      </c>
      <c r="T3" s="30" t="s">
        <v>22</v>
      </c>
    </row>
    <row r="4" spans="1:20" x14ac:dyDescent="0.25">
      <c r="A4" s="4">
        <f t="shared" si="0"/>
        <v>0</v>
      </c>
      <c r="B4" s="4">
        <f t="shared" si="1"/>
        <v>508.33333333333337</v>
      </c>
      <c r="C4" s="4">
        <f t="shared" si="9"/>
        <v>610</v>
      </c>
      <c r="D4" s="4">
        <f t="shared" si="2"/>
        <v>732</v>
      </c>
      <c r="E4" s="5">
        <f t="shared" si="3"/>
        <v>9500000</v>
      </c>
      <c r="F4" s="8">
        <f t="shared" si="4"/>
        <v>18689</v>
      </c>
      <c r="G4" s="8">
        <f t="shared" si="5"/>
        <v>15574</v>
      </c>
      <c r="H4" s="12">
        <f t="shared" si="6"/>
        <v>12978</v>
      </c>
      <c r="I4" s="4" t="e">
        <f>#REF!</f>
        <v>#REF!</v>
      </c>
      <c r="J4" s="4" t="str">
        <f t="shared" si="7"/>
        <v>Index-II</v>
      </c>
      <c r="O4">
        <v>0</v>
      </c>
      <c r="P4">
        <v>610</v>
      </c>
      <c r="Q4" s="14">
        <f t="shared" si="8"/>
        <v>508.33333333333337</v>
      </c>
      <c r="R4" s="2">
        <v>9500000</v>
      </c>
      <c r="S4" t="s">
        <v>20</v>
      </c>
      <c r="T4" t="s">
        <v>22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8" t="e">
        <f t="shared" si="4"/>
        <v>#DIV/0!</v>
      </c>
      <c r="G5" s="8" t="e">
        <f t="shared" si="5"/>
        <v>#DIV/0!</v>
      </c>
      <c r="H5" s="12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ref="P5:P12" si="10">O5/1.2</f>
        <v>0</v>
      </c>
      <c r="Q5" s="14">
        <f t="shared" si="8"/>
        <v>0</v>
      </c>
      <c r="R5" s="2">
        <v>0</v>
      </c>
      <c r="S5" s="16"/>
      <c r="T5" s="16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8" t="e">
        <f t="shared" si="4"/>
        <v>#DIV/0!</v>
      </c>
      <c r="G6" s="8" t="e">
        <f t="shared" si="5"/>
        <v>#DIV/0!</v>
      </c>
      <c r="H6" s="12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 s="14">
        <f t="shared" si="8"/>
        <v>0</v>
      </c>
      <c r="R6" s="2">
        <v>0</v>
      </c>
      <c r="S6" s="16"/>
      <c r="T6" s="16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8" t="e">
        <f t="shared" si="4"/>
        <v>#DIV/0!</v>
      </c>
      <c r="G7" s="8" t="e">
        <f t="shared" si="5"/>
        <v>#DIV/0!</v>
      </c>
      <c r="H7" s="12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 s="14">
        <f t="shared" si="8"/>
        <v>0</v>
      </c>
      <c r="R7" s="2">
        <v>0</v>
      </c>
      <c r="S7" s="16"/>
      <c r="T7" s="16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8" t="e">
        <f t="shared" si="4"/>
        <v>#DIV/0!</v>
      </c>
      <c r="G8" s="8" t="e">
        <f t="shared" si="5"/>
        <v>#DIV/0!</v>
      </c>
      <c r="H8" s="12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 s="14">
        <f t="shared" si="8"/>
        <v>0</v>
      </c>
      <c r="R8" s="2">
        <v>0</v>
      </c>
      <c r="S8" s="16"/>
      <c r="T8" s="16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8" t="e">
        <f t="shared" si="4"/>
        <v>#DIV/0!</v>
      </c>
      <c r="G9" s="8" t="e">
        <f t="shared" si="5"/>
        <v>#DIV/0!</v>
      </c>
      <c r="H9" s="12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 s="14">
        <f t="shared" si="8"/>
        <v>0</v>
      </c>
      <c r="R9" s="2">
        <v>0</v>
      </c>
      <c r="S9" s="16"/>
      <c r="T9" s="16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8" t="e">
        <f t="shared" si="4"/>
        <v>#DIV/0!</v>
      </c>
      <c r="G10" s="8" t="e">
        <f t="shared" si="5"/>
        <v>#DIV/0!</v>
      </c>
      <c r="H10" s="12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 s="14">
        <f t="shared" si="8"/>
        <v>0</v>
      </c>
      <c r="R10" s="2">
        <v>0</v>
      </c>
      <c r="S10" s="16"/>
      <c r="T10" s="16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8" t="e">
        <f t="shared" si="4"/>
        <v>#DIV/0!</v>
      </c>
      <c r="G11" s="8" t="e">
        <f t="shared" si="5"/>
        <v>#DIV/0!</v>
      </c>
      <c r="H11" s="12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 s="14">
        <f t="shared" si="8"/>
        <v>0</v>
      </c>
      <c r="R11" s="2">
        <v>0</v>
      </c>
      <c r="S11" s="16"/>
      <c r="T11" s="16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8" t="e">
        <f t="shared" si="4"/>
        <v>#DIV/0!</v>
      </c>
      <c r="G12" s="8" t="e">
        <f t="shared" si="5"/>
        <v>#DIV/0!</v>
      </c>
      <c r="H12" s="12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 s="14">
        <f t="shared" si="8"/>
        <v>0</v>
      </c>
      <c r="R12" s="2">
        <v>0</v>
      </c>
      <c r="S12" s="16"/>
      <c r="T12" s="16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8" t="e">
        <f t="shared" si="4"/>
        <v>#DIV/0!</v>
      </c>
      <c r="G13" s="8" t="e">
        <f t="shared" si="5"/>
        <v>#DIV/0!</v>
      </c>
      <c r="H13" s="12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 s="14">
        <f t="shared" si="8"/>
        <v>0</v>
      </c>
      <c r="R13" s="2">
        <v>0</v>
      </c>
      <c r="S13" s="16"/>
      <c r="T13" s="16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2">C14*1.2</f>
        <v>0</v>
      </c>
      <c r="E14" s="5">
        <f t="shared" ref="E14:E15" si="13">R14</f>
        <v>0</v>
      </c>
      <c r="F14" s="8" t="e">
        <f t="shared" ref="F14:F15" si="14">ROUND((E14/B14),0)</f>
        <v>#DIV/0!</v>
      </c>
      <c r="G14" s="8" t="e">
        <f t="shared" ref="G14:G15" si="15">ROUND((E14/C14),0)</f>
        <v>#DIV/0!</v>
      </c>
      <c r="H14" s="13" t="e">
        <f t="shared" ref="H14:H15" si="16">ROUND((E14/D14),0)</f>
        <v>#DIV/0!</v>
      </c>
      <c r="I14" s="4" t="e">
        <f>#REF!</f>
        <v>#REF!</v>
      </c>
      <c r="J14" s="4">
        <f t="shared" ref="J14:J15" si="17">S14</f>
        <v>0</v>
      </c>
      <c r="O14">
        <v>0</v>
      </c>
      <c r="P14">
        <f t="shared" ref="P14:P15" si="18">O14/1.2</f>
        <v>0</v>
      </c>
      <c r="Q14" s="14">
        <f t="shared" si="8"/>
        <v>0</v>
      </c>
      <c r="R14" s="2">
        <v>0</v>
      </c>
      <c r="S14" s="16"/>
      <c r="T14" s="16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2"/>
        <v>0</v>
      </c>
      <c r="E15" s="5">
        <f t="shared" si="13"/>
        <v>0</v>
      </c>
      <c r="F15" s="8" t="e">
        <f t="shared" si="14"/>
        <v>#DIV/0!</v>
      </c>
      <c r="G15" s="4" t="e">
        <f t="shared" si="15"/>
        <v>#DIV/0!</v>
      </c>
      <c r="H15" s="13" t="e">
        <f t="shared" si="16"/>
        <v>#DIV/0!</v>
      </c>
      <c r="I15" s="4" t="e">
        <f>#REF!</f>
        <v>#REF!</v>
      </c>
      <c r="J15" s="4">
        <f t="shared" si="17"/>
        <v>0</v>
      </c>
      <c r="O15">
        <v>0</v>
      </c>
      <c r="P15">
        <f t="shared" si="18"/>
        <v>0</v>
      </c>
      <c r="Q15" s="14">
        <f t="shared" ref="Q15" si="19">P15/1.2</f>
        <v>0</v>
      </c>
      <c r="R15" s="2">
        <v>0</v>
      </c>
      <c r="S15" s="16"/>
      <c r="T15" s="16"/>
    </row>
    <row r="17" spans="3:26" x14ac:dyDescent="0.25">
      <c r="F17" t="s">
        <v>17</v>
      </c>
      <c r="G17" t="s">
        <v>19</v>
      </c>
    </row>
    <row r="18" spans="3:26" x14ac:dyDescent="0.25">
      <c r="G18" t="s">
        <v>15</v>
      </c>
    </row>
    <row r="19" spans="3:26" x14ac:dyDescent="0.25">
      <c r="G19" t="s">
        <v>23</v>
      </c>
      <c r="H19" s="14">
        <v>660</v>
      </c>
      <c r="O19" t="s">
        <v>16</v>
      </c>
    </row>
    <row r="20" spans="3:26" x14ac:dyDescent="0.25">
      <c r="G20" t="s">
        <v>18</v>
      </c>
      <c r="H20" s="14">
        <v>15000</v>
      </c>
      <c r="O20" t="s">
        <v>13</v>
      </c>
      <c r="S20" s="9"/>
      <c r="T20" s="9"/>
      <c r="U20" s="9"/>
      <c r="V20" s="9"/>
      <c r="W20" s="9"/>
      <c r="X20" s="9"/>
      <c r="Y20" s="9"/>
      <c r="Z20" s="9"/>
    </row>
    <row r="21" spans="3:26" x14ac:dyDescent="0.25">
      <c r="G21" t="s">
        <v>14</v>
      </c>
      <c r="H21" s="14">
        <f>H20*H19</f>
        <v>9900000</v>
      </c>
      <c r="S21" s="9"/>
      <c r="T21" s="9"/>
      <c r="U21" s="9"/>
      <c r="V21" s="9"/>
      <c r="W21" s="9"/>
      <c r="X21" s="9"/>
      <c r="Y21" s="9"/>
      <c r="Z21" s="9"/>
    </row>
    <row r="22" spans="3:26" x14ac:dyDescent="0.25">
      <c r="G22" s="6"/>
      <c r="H22" s="15"/>
      <c r="S22" s="9"/>
      <c r="T22" s="9"/>
      <c r="U22" s="9"/>
      <c r="V22" s="9"/>
      <c r="W22" s="9"/>
      <c r="X22" s="9"/>
      <c r="Y22" s="9"/>
      <c r="Z22" s="9"/>
    </row>
    <row r="23" spans="3:26" x14ac:dyDescent="0.25">
      <c r="S23" s="9"/>
      <c r="T23" s="9"/>
      <c r="U23" s="9"/>
      <c r="V23" s="9"/>
      <c r="W23" s="9"/>
      <c r="X23" s="9"/>
      <c r="Y23" s="9"/>
      <c r="Z23" s="9"/>
    </row>
    <row r="24" spans="3:26" x14ac:dyDescent="0.25">
      <c r="F24" s="17"/>
      <c r="G24" s="17"/>
      <c r="H24" s="18"/>
      <c r="I24" s="17"/>
      <c r="J24" s="17"/>
      <c r="S24" s="9"/>
      <c r="T24" s="9"/>
      <c r="U24" s="9"/>
      <c r="V24" s="9"/>
      <c r="W24" s="9"/>
      <c r="X24" s="9"/>
      <c r="Y24" s="9"/>
      <c r="Z24" s="9"/>
    </row>
    <row r="25" spans="3:26" ht="16.5" x14ac:dyDescent="0.3">
      <c r="C25" s="21" t="s">
        <v>24</v>
      </c>
      <c r="D25" s="21"/>
      <c r="E25" s="21"/>
      <c r="S25" s="9"/>
      <c r="T25" s="9"/>
      <c r="U25" s="9"/>
      <c r="V25" s="9"/>
      <c r="W25" s="9"/>
      <c r="X25" s="9"/>
      <c r="Y25" s="9"/>
      <c r="Z25" s="9"/>
    </row>
    <row r="26" spans="3:26" ht="16.5" x14ac:dyDescent="0.3">
      <c r="C26" s="21" t="s">
        <v>25</v>
      </c>
      <c r="D26" s="21">
        <v>2023</v>
      </c>
      <c r="E26" s="21"/>
      <c r="S26" s="9"/>
      <c r="T26" s="9"/>
      <c r="U26" s="9"/>
      <c r="V26" s="9"/>
      <c r="W26" s="9"/>
      <c r="X26" s="9"/>
      <c r="Y26" s="9"/>
      <c r="Z26" s="9"/>
    </row>
    <row r="27" spans="3:26" ht="16.5" x14ac:dyDescent="0.3">
      <c r="C27" s="21" t="s">
        <v>26</v>
      </c>
      <c r="D27" s="22">
        <v>1974</v>
      </c>
      <c r="E27" s="21"/>
      <c r="S27" s="9"/>
      <c r="T27" s="9"/>
      <c r="U27" s="9"/>
      <c r="V27" s="9"/>
      <c r="W27" s="9"/>
      <c r="X27" s="9"/>
      <c r="Y27" s="9"/>
      <c r="Z27" s="9"/>
    </row>
    <row r="28" spans="3:26" ht="16.5" x14ac:dyDescent="0.3">
      <c r="C28" s="21" t="s">
        <v>27</v>
      </c>
      <c r="D28" s="21">
        <f>D26-D27</f>
        <v>49</v>
      </c>
      <c r="E28" s="21"/>
      <c r="S28" s="9"/>
      <c r="T28" s="9"/>
      <c r="U28" s="9"/>
      <c r="V28" s="9"/>
      <c r="W28" s="9"/>
      <c r="X28" s="9"/>
      <c r="Y28" s="9"/>
      <c r="Z28" s="9"/>
    </row>
    <row r="29" spans="3:26" ht="16.5" x14ac:dyDescent="0.3">
      <c r="C29" s="21"/>
      <c r="D29" s="21">
        <f>D28-60</f>
        <v>-11</v>
      </c>
      <c r="E29" s="21"/>
      <c r="S29" s="9"/>
      <c r="T29" s="9"/>
      <c r="U29" s="9"/>
      <c r="V29" s="9"/>
      <c r="W29" s="9"/>
      <c r="X29" s="9"/>
      <c r="Y29" s="9"/>
      <c r="Z29" s="9"/>
    </row>
    <row r="30" spans="3:26" ht="16.5" x14ac:dyDescent="0.3">
      <c r="C30" s="21" t="s">
        <v>28</v>
      </c>
      <c r="D30" s="23">
        <f>2500*528</f>
        <v>1320000</v>
      </c>
      <c r="E30" s="23"/>
      <c r="S30" s="9"/>
      <c r="T30" s="9"/>
      <c r="U30" s="9"/>
      <c r="V30" s="9"/>
      <c r="W30" s="9"/>
      <c r="X30" s="9"/>
      <c r="Y30" s="9"/>
      <c r="Z30" s="9"/>
    </row>
    <row r="31" spans="3:26" ht="16.5" x14ac:dyDescent="0.3">
      <c r="C31" s="21" t="s">
        <v>29</v>
      </c>
      <c r="D31" s="21"/>
      <c r="E31" s="21"/>
      <c r="S31" s="9"/>
      <c r="T31" s="9"/>
      <c r="U31" s="9"/>
      <c r="V31" s="9"/>
      <c r="W31" s="9"/>
      <c r="X31" s="9"/>
      <c r="Y31" s="9"/>
      <c r="Z31" s="9"/>
    </row>
    <row r="32" spans="3:26" ht="16.5" x14ac:dyDescent="0.3">
      <c r="C32" s="21"/>
      <c r="D32" s="21"/>
      <c r="E32" s="21"/>
      <c r="S32" s="9"/>
      <c r="T32" s="9"/>
      <c r="U32" s="9"/>
      <c r="V32" s="9"/>
      <c r="W32" s="9"/>
      <c r="X32" s="9"/>
      <c r="Y32" s="9"/>
      <c r="Z32" s="9"/>
    </row>
    <row r="33" spans="3:26" ht="16.5" x14ac:dyDescent="0.3">
      <c r="C33" s="21" t="s">
        <v>30</v>
      </c>
      <c r="D33" s="21">
        <f>100-10</f>
        <v>90</v>
      </c>
      <c r="E33" s="21"/>
      <c r="S33" s="9"/>
      <c r="T33" s="9"/>
      <c r="U33" s="9"/>
      <c r="V33" s="9"/>
      <c r="W33" s="9"/>
      <c r="X33" s="9"/>
      <c r="Y33" s="9"/>
      <c r="Z33" s="9"/>
    </row>
    <row r="34" spans="3:26" ht="16.5" x14ac:dyDescent="0.3">
      <c r="C34" s="21" t="s">
        <v>31</v>
      </c>
      <c r="D34" s="21">
        <f>D33*D28/60</f>
        <v>73.5</v>
      </c>
      <c r="E34" s="21"/>
      <c r="S34" s="9"/>
      <c r="T34" s="9"/>
      <c r="U34" s="9"/>
      <c r="V34" s="9"/>
      <c r="W34" s="9"/>
      <c r="X34" s="9"/>
      <c r="Y34" s="9"/>
      <c r="Z34" s="9"/>
    </row>
    <row r="35" spans="3:26" ht="16.5" x14ac:dyDescent="0.3">
      <c r="C35" s="21"/>
      <c r="D35" s="24">
        <f>D34%</f>
        <v>0.73499999999999999</v>
      </c>
      <c r="E35" s="24"/>
      <c r="S35" s="9"/>
      <c r="T35" s="10"/>
      <c r="U35" s="9"/>
      <c r="V35" s="9"/>
      <c r="W35" s="9"/>
      <c r="X35" s="9"/>
      <c r="Y35" s="9"/>
      <c r="Z35" s="9"/>
    </row>
    <row r="36" spans="3:26" ht="16.5" x14ac:dyDescent="0.3">
      <c r="C36" s="21" t="s">
        <v>32</v>
      </c>
      <c r="D36" s="23">
        <f>ROUND((D30*D35),0)</f>
        <v>970200</v>
      </c>
      <c r="E36" s="23"/>
      <c r="S36" s="10"/>
      <c r="T36" s="9"/>
      <c r="U36" s="9"/>
      <c r="V36" s="9"/>
      <c r="W36" s="9"/>
      <c r="X36" s="9"/>
      <c r="Y36" s="9"/>
      <c r="Z36" s="9"/>
    </row>
    <row r="37" spans="3:26" ht="16.5" x14ac:dyDescent="0.3">
      <c r="C37" s="21" t="s">
        <v>33</v>
      </c>
      <c r="D37" s="23">
        <v>610</v>
      </c>
      <c r="E37" s="23" t="s">
        <v>40</v>
      </c>
      <c r="S37" s="9"/>
      <c r="T37" s="9"/>
      <c r="U37" s="9"/>
      <c r="V37" s="9"/>
      <c r="W37" s="9"/>
      <c r="X37" s="9"/>
      <c r="Y37" s="9"/>
      <c r="Z37" s="9"/>
    </row>
    <row r="38" spans="3:26" ht="16.5" x14ac:dyDescent="0.3">
      <c r="C38" s="21" t="s">
        <v>34</v>
      </c>
      <c r="D38" s="21">
        <v>16500</v>
      </c>
      <c r="E38" s="21"/>
      <c r="O38" s="9"/>
      <c r="P38" s="9"/>
      <c r="Q38" s="20"/>
      <c r="R38" s="9"/>
      <c r="S38" s="9"/>
      <c r="T38" s="9"/>
      <c r="U38" s="9"/>
      <c r="V38" s="9"/>
      <c r="W38" s="9"/>
      <c r="X38" s="9"/>
      <c r="Y38" s="9"/>
      <c r="Z38" s="9"/>
    </row>
    <row r="39" spans="3:26" ht="16.5" x14ac:dyDescent="0.3">
      <c r="C39" s="21" t="s">
        <v>35</v>
      </c>
      <c r="D39" s="23">
        <f>D38*D37</f>
        <v>10065000</v>
      </c>
      <c r="E39" s="23"/>
    </row>
    <row r="40" spans="3:26" ht="16.5" x14ac:dyDescent="0.3">
      <c r="C40" s="22" t="s">
        <v>36</v>
      </c>
      <c r="D40" s="25">
        <f>D39-D36</f>
        <v>9094800</v>
      </c>
      <c r="E40" s="26"/>
    </row>
    <row r="41" spans="3:26" ht="16.5" x14ac:dyDescent="0.3">
      <c r="C41" s="22" t="s">
        <v>37</v>
      </c>
      <c r="D41" s="25">
        <f>D40*0.9</f>
        <v>8185320</v>
      </c>
      <c r="E41" s="26"/>
    </row>
    <row r="42" spans="3:26" ht="16.5" x14ac:dyDescent="0.3">
      <c r="C42" s="22" t="s">
        <v>38</v>
      </c>
      <c r="D42" s="25">
        <f>D40*0.8</f>
        <v>7275840</v>
      </c>
      <c r="E42" s="26"/>
    </row>
    <row r="43" spans="3:26" ht="16.5" x14ac:dyDescent="0.3">
      <c r="C43" s="22" t="s">
        <v>39</v>
      </c>
      <c r="D43" s="25">
        <f>D40*0.025/12</f>
        <v>18947.5</v>
      </c>
      <c r="E43" s="2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6" zoomScaleNormal="100" workbookViewId="0">
      <selection activeCell="B17" sqref="B17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J16" sqref="J16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B8" sqref="B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2023-10-06T10:59:48Z</dcterms:modified>
</cp:coreProperties>
</file>