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ksh\OneDrive\Desktop\Srikant Darade\"/>
    </mc:Choice>
  </mc:AlternateContent>
  <xr:revisionPtr revIDLastSave="0" documentId="13_ncr:1_{8CE2D252-098A-45E9-8E32-8E3AEB765C7A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easurement" sheetId="3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3" l="1"/>
  <c r="C27" i="23"/>
  <c r="H17" i="23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Q4" i="4"/>
  <c r="B4" i="4" s="1"/>
  <c r="J4" i="4"/>
  <c r="I4" i="4"/>
  <c r="E4" i="4"/>
  <c r="A4" i="4"/>
  <c r="Q3" i="4"/>
  <c r="B3" i="4" s="1"/>
  <c r="J3" i="4"/>
  <c r="I3" i="4"/>
  <c r="E3" i="4"/>
  <c r="A3" i="4"/>
  <c r="P2" i="4"/>
  <c r="B2" i="4" s="1"/>
  <c r="J2" i="4"/>
  <c r="I2" i="4"/>
  <c r="E2" i="4"/>
  <c r="A2" i="4"/>
  <c r="B17" i="25"/>
  <c r="I13" i="38"/>
  <c r="I21" i="38"/>
  <c r="I20" i="38"/>
  <c r="H15" i="23"/>
  <c r="H14" i="23"/>
  <c r="H16" i="23" s="1"/>
  <c r="I19" i="38"/>
  <c r="I14" i="38"/>
  <c r="I15" i="38"/>
  <c r="I12" i="38"/>
  <c r="I11" i="38"/>
  <c r="I10" i="38"/>
  <c r="I9" i="38"/>
  <c r="I8" i="38"/>
  <c r="I16" i="38" l="1"/>
  <c r="C3" i="4"/>
  <c r="D3" i="4" s="1"/>
  <c r="H3" i="4" s="1"/>
  <c r="F3" i="4"/>
  <c r="C7" i="4"/>
  <c r="D7" i="4" s="1"/>
  <c r="F7" i="4"/>
  <c r="C6" i="4"/>
  <c r="D6" i="4" s="1"/>
  <c r="F6" i="4"/>
  <c r="C5" i="4"/>
  <c r="D5" i="4" s="1"/>
  <c r="H5" i="4" s="1"/>
  <c r="F5" i="4"/>
  <c r="F9" i="4"/>
  <c r="C9" i="4"/>
  <c r="D9" i="4" s="1"/>
  <c r="H9" i="4" s="1"/>
  <c r="C2" i="4"/>
  <c r="D2" i="4" s="1"/>
  <c r="H2" i="4" s="1"/>
  <c r="F2" i="4"/>
  <c r="F10" i="4"/>
  <c r="C10" i="4"/>
  <c r="D10" i="4" s="1"/>
  <c r="H10" i="4" s="1"/>
  <c r="F4" i="4"/>
  <c r="C4" i="4"/>
  <c r="D4" i="4" s="1"/>
  <c r="H4" i="4" s="1"/>
  <c r="F8" i="4"/>
  <c r="C8" i="4"/>
  <c r="D8" i="4" s="1"/>
  <c r="H8" i="4" s="1"/>
  <c r="G5" i="4"/>
  <c r="G7" i="4"/>
  <c r="F11" i="4"/>
  <c r="H6" i="4"/>
  <c r="H7" i="4"/>
  <c r="H11" i="4"/>
  <c r="G11" i="4"/>
  <c r="I22" i="38"/>
  <c r="I23" i="38" s="1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N8" i="24"/>
  <c r="N7" i="24"/>
  <c r="N6" i="24"/>
  <c r="N5" i="24"/>
  <c r="G6" i="4" l="1"/>
  <c r="G3" i="4"/>
  <c r="G9" i="4"/>
  <c r="G2" i="4"/>
  <c r="G4" i="4"/>
  <c r="G10" i="4"/>
  <c r="G8" i="4"/>
  <c r="F12" i="4"/>
  <c r="C12" i="4"/>
  <c r="F15" i="4"/>
  <c r="C15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9" i="25"/>
  <c r="C10" i="25" s="1"/>
  <c r="E10" i="25" s="1"/>
  <c r="E15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E20" i="23" s="1"/>
  <c r="C25" i="23"/>
  <c r="C21" i="23"/>
</calcChain>
</file>

<file path=xl/sharedStrings.xml><?xml version="1.0" encoding="utf-8"?>
<sst xmlns="http://schemas.openxmlformats.org/spreadsheetml/2006/main" count="142" uniqueCount="106">
  <si>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</si>
  <si>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</si>
  <si>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</si>
  <si>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</si>
  <si>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</si>
  <si>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</si>
  <si>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</si>
  <si>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</si>
  <si>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</si>
  <si>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</si>
  <si>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</si>
  <si>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</si>
  <si>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</si>
  <si>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</si>
  <si>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</si>
  <si>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</si>
  <si>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</si>
  <si>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</si>
  <si>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</si>
  <si>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</si>
  <si>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</si>
  <si>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</si>
  <si>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</si>
  <si>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</si>
  <si>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</si>
  <si>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</si>
  <si>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</si>
  <si>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</si>
  <si>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</si>
  <si>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</si>
  <si>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</si>
  <si>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</si>
  <si>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</si>
  <si>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</si>
  <si>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</si>
  <si>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</si>
  <si>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</si>
  <si>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</si>
  <si>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</si>
  <si>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</si>
  <si>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</si>
  <si>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</si>
  <si>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</si>
  <si>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</si>
  <si>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</si>
  <si>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</si>
  <si>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</si>
  <si>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</si>
  <si>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</si>
  <si>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</si>
  <si>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</si>
  <si>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</si>
  <si>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</si>
  <si>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</si>
  <si>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</si>
  <si>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</si>
  <si>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</si>
  <si>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</si>
  <si>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</si>
  <si>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</si>
  <si>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</si>
  <si>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</si>
  <si>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</si>
  <si>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</si>
  <si>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</si>
  <si>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</si>
  <si>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</si>
  <si>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</si>
  <si>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</si>
  <si>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</si>
  <si>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</si>
  <si>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</si>
  <si>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</si>
  <si>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</si>
  <si>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</si>
  <si>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</si>
  <si>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</si>
  <si>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</si>
  <si>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</si>
  <si>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</si>
  <si>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</si>
  <si>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</si>
  <si>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</si>
  <si>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</si>
  <si>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</si>
  <si>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</si>
  <si>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</si>
  <si>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</si>
  <si>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</si>
  <si>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</si>
  <si>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</si>
  <si>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</si>
  <si>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</si>
  <si>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</si>
  <si>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</si>
  <si>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</si>
  <si>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</si>
  <si>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</si>
  <si>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</si>
  <si>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</si>
  <si>
    <t>Hall</t>
  </si>
  <si>
    <t>Bed</t>
  </si>
  <si>
    <t>BED</t>
  </si>
  <si>
    <t>Kitchen</t>
  </si>
  <si>
    <t>Toilet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</si>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</sst>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10</xdr:col>
      <xdr:colOff>285750</xdr:colOff>
      <xdr:row>21</xdr:row>
      <xdr:rowOff>123825</xdr:rowOff>
    </xdr:to>
    <xdr:pic>
      <xdr:nvPicPr>
        <xdr:cNvPr id="3073" name="Picture 4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42875"/>
          <a:ext cx="5724525" cy="398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85725</xdr:rowOff>
    </xdr:from>
    <xdr:to>
      <xdr:col>10</xdr:col>
      <xdr:colOff>352425</xdr:colOff>
      <xdr:row>21</xdr:row>
      <xdr:rowOff>180975</xdr:rowOff>
    </xdr:to>
    <xdr:pic>
      <xdr:nvPicPr>
        <xdr:cNvPr id="4097" name="Picture 3">
          <a:extLst>
            <a:ext uri="{FF2B5EF4-FFF2-40B4-BE49-F238E27FC236}">
              <a16:creationId xmlns:a16="http://schemas.microsoft.com/office/drawing/2014/main" id="{00000000-0008-0000-05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276225"/>
          <a:ext cx="5724525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9525</xdr:rowOff>
    </xdr:from>
    <xdr:to>
      <xdr:col>9</xdr:col>
      <xdr:colOff>590550</xdr:colOff>
      <xdr:row>20</xdr:row>
      <xdr:rowOff>171450</xdr:rowOff>
    </xdr:to>
    <xdr:pic>
      <xdr:nvPicPr>
        <xdr:cNvPr id="5121" name="Picture 1" descr="WhatsApp Image 2023-09-11 at 4">
          <a:extLst>
            <a:ext uri="{FF2B5EF4-FFF2-40B4-BE49-F238E27FC236}">
              <a16:creationId xmlns:a16="http://schemas.microsoft.com/office/drawing/2014/main" id="{00000000-0008-0000-06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00025"/>
          <a:ext cx="5724525" cy="3781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</xdr:row>
      <xdr:rowOff>118222</xdr:rowOff>
    </xdr:from>
    <xdr:to>
      <xdr:col>10</xdr:col>
      <xdr:colOff>219076</xdr:colOff>
      <xdr:row>24</xdr:row>
      <xdr:rowOff>127747</xdr:rowOff>
    </xdr:to>
    <xdr:pic>
      <xdr:nvPicPr>
        <xdr:cNvPr id="6145" name="Picture 1" descr="WhatsApp Image 2023-09-11 at 4">
          <a:extLst>
            <a:ext uri="{FF2B5EF4-FFF2-40B4-BE49-F238E27FC236}">
              <a16:creationId xmlns:a16="http://schemas.microsoft.com/office/drawing/2014/main" id="{00000000-0008-0000-07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0" y="689722"/>
          <a:ext cx="5679702" cy="4010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workbookViewId="0">
      <selection activeCell="E10" sqref="E1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73"/>
      <c r="H1" s="73"/>
    </row>
    <row r="2" spans="2:17" ht="15.75" thickBot="1" x14ac:dyDescent="0.3">
      <c r="D2">
        <f>40700*0.05</f>
        <v>2035</v>
      </c>
      <c r="E2" s="60">
        <f>C3+D2</f>
        <v>42985</v>
      </c>
      <c r="G2" s="110" t="s">
        <v>77</v>
      </c>
      <c r="H2" s="111"/>
    </row>
    <row r="3" spans="2:17" ht="15.75" thickBot="1" x14ac:dyDescent="0.3">
      <c r="B3" s="40" t="s">
        <v>59</v>
      </c>
      <c r="C3" s="51">
        <v>40950</v>
      </c>
      <c r="D3" s="40"/>
      <c r="E3" s="40"/>
      <c r="F3" s="40"/>
      <c r="G3" s="74" t="s">
        <v>78</v>
      </c>
      <c r="H3" s="75" t="s">
        <v>79</v>
      </c>
      <c r="I3" s="76"/>
      <c r="K3" s="77" t="s">
        <v>80</v>
      </c>
      <c r="L3" s="78"/>
      <c r="N3" s="79" t="s">
        <v>81</v>
      </c>
      <c r="O3" s="80"/>
      <c r="P3" s="80"/>
      <c r="Q3" s="81"/>
    </row>
    <row r="4" spans="2:17" ht="27" thickBot="1" x14ac:dyDescent="0.3"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78</v>
      </c>
      <c r="O4" s="87" t="s">
        <v>79</v>
      </c>
      <c r="P4" s="88"/>
    </row>
    <row r="5" spans="2:17" ht="15.75" thickBot="1" x14ac:dyDescent="0.3">
      <c r="B5" s="40" t="s">
        <v>82</v>
      </c>
      <c r="C5" s="55">
        <f>C3+C4</f>
        <v>40950</v>
      </c>
      <c r="D5" s="56" t="s">
        <v>61</v>
      </c>
      <c r="E5" s="57">
        <f>ROUND(C5/10.764,0)</f>
        <v>3804</v>
      </c>
      <c r="F5" s="56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 x14ac:dyDescent="0.3">
      <c r="B6" s="40" t="s">
        <v>83</v>
      </c>
      <c r="C6" s="51">
        <v>16300</v>
      </c>
      <c r="D6" s="40"/>
      <c r="E6" s="40"/>
      <c r="F6" s="40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 x14ac:dyDescent="0.3">
      <c r="B7" s="40" t="s">
        <v>84</v>
      </c>
      <c r="C7" s="55">
        <f>C5-C6</f>
        <v>24650</v>
      </c>
      <c r="D7" s="40"/>
      <c r="E7" s="40"/>
      <c r="F7" s="40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 x14ac:dyDescent="0.3">
      <c r="B8" s="40" t="s">
        <v>85</v>
      </c>
      <c r="C8" s="93">
        <v>0</v>
      </c>
      <c r="D8" s="94">
        <f>1-C8</f>
        <v>1</v>
      </c>
      <c r="E8" s="40"/>
      <c r="F8" s="40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 x14ac:dyDescent="0.3">
      <c r="B9" s="58" t="s">
        <v>86</v>
      </c>
      <c r="D9" s="55">
        <f>ROUND(C7*D8,0)</f>
        <v>24650</v>
      </c>
      <c r="E9" s="40"/>
      <c r="F9" s="40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 x14ac:dyDescent="0.3">
      <c r="B10" s="40" t="s">
        <v>87</v>
      </c>
      <c r="C10" s="55">
        <f>C6+D9</f>
        <v>40950</v>
      </c>
      <c r="D10" s="56" t="s">
        <v>61</v>
      </c>
      <c r="E10" s="57">
        <f>ROUND(C10/10.764,0)</f>
        <v>3804</v>
      </c>
      <c r="F10" s="56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 x14ac:dyDescent="0.3">
      <c r="C11" s="59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 x14ac:dyDescent="0.3">
      <c r="B12" s="46" t="s">
        <v>63</v>
      </c>
      <c r="C12" s="61">
        <v>2023</v>
      </c>
      <c r="E12" s="60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 x14ac:dyDescent="0.3">
      <c r="B13" s="46" t="s">
        <v>64</v>
      </c>
      <c r="C13" s="61">
        <v>2023</v>
      </c>
      <c r="D13" s="60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 x14ac:dyDescent="0.3">
      <c r="B14" s="46" t="s">
        <v>65</v>
      </c>
      <c r="C14" s="61">
        <f>C12-C13</f>
        <v>0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 x14ac:dyDescent="0.35">
      <c r="B15" s="104" t="s">
        <v>88</v>
      </c>
      <c r="C15" s="46">
        <f>60-C14</f>
        <v>60</v>
      </c>
      <c r="E15" s="53">
        <f>C17*E10</f>
        <v>3880080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 x14ac:dyDescent="0.3">
      <c r="E16" s="60"/>
      <c r="G16" s="82">
        <v>13</v>
      </c>
      <c r="H16" s="83">
        <v>13</v>
      </c>
      <c r="I16" s="84">
        <v>87</v>
      </c>
      <c r="J16" s="60"/>
      <c r="N16" s="82">
        <v>12</v>
      </c>
      <c r="O16" s="90">
        <v>15.5</v>
      </c>
      <c r="P16" s="84">
        <f t="shared" si="0"/>
        <v>84.5</v>
      </c>
    </row>
    <row r="17" spans="1:16" ht="15.75" thickBot="1" x14ac:dyDescent="0.3">
      <c r="B17">
        <f>C17*2000</f>
        <v>2040000</v>
      </c>
      <c r="C17">
        <v>1020</v>
      </c>
      <c r="G17" s="82">
        <v>14</v>
      </c>
      <c r="H17" s="83">
        <v>14</v>
      </c>
      <c r="I17" s="84">
        <v>86</v>
      </c>
      <c r="K17" s="60"/>
      <c r="L17" s="60"/>
      <c r="N17" s="82">
        <v>13</v>
      </c>
      <c r="O17" s="90">
        <v>17</v>
      </c>
      <c r="P17" s="84">
        <f t="shared" si="0"/>
        <v>83</v>
      </c>
    </row>
    <row r="18" spans="1:16" ht="15.75" thickBot="1" x14ac:dyDescent="0.3">
      <c r="G18" s="82">
        <v>15</v>
      </c>
      <c r="H18" s="83">
        <v>15</v>
      </c>
      <c r="I18" s="84">
        <v>85</v>
      </c>
      <c r="J18" s="60"/>
      <c r="L18" s="60"/>
      <c r="N18" s="82">
        <v>14</v>
      </c>
      <c r="O18" s="90">
        <v>18.5</v>
      </c>
      <c r="P18" s="84">
        <f t="shared" si="0"/>
        <v>81.5</v>
      </c>
    </row>
    <row r="19" spans="1:16" ht="15.75" thickBot="1" x14ac:dyDescent="0.3">
      <c r="B19" s="40"/>
      <c r="C19" s="51"/>
      <c r="D19" s="40"/>
      <c r="E19" s="40"/>
      <c r="F19" s="40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 x14ac:dyDescent="0.3">
      <c r="B20" s="40"/>
      <c r="C20" s="51"/>
      <c r="D20" s="40"/>
      <c r="E20" s="40"/>
      <c r="F20" s="40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 x14ac:dyDescent="0.3">
      <c r="B21" s="40"/>
      <c r="C21" s="55"/>
      <c r="D21" s="56"/>
      <c r="E21" s="57"/>
      <c r="F21" s="56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 x14ac:dyDescent="0.3">
      <c r="B22" s="40"/>
      <c r="C22" s="51"/>
      <c r="D22" s="40"/>
      <c r="E22" s="40"/>
      <c r="F22" s="40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 x14ac:dyDescent="0.3">
      <c r="B23" s="40"/>
      <c r="C23" s="51"/>
      <c r="D23" s="40"/>
      <c r="E23" s="40"/>
      <c r="F23" s="40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 x14ac:dyDescent="0.3">
      <c r="B24" s="58"/>
      <c r="C24" s="51"/>
      <c r="D24" s="40"/>
      <c r="E24" s="40"/>
      <c r="F24" s="40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 x14ac:dyDescent="0.3">
      <c r="B25" s="40"/>
      <c r="C25" s="55"/>
      <c r="D25" s="56"/>
      <c r="E25" s="57"/>
      <c r="F25" s="56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 x14ac:dyDescent="0.3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 x14ac:dyDescent="0.3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 x14ac:dyDescent="0.3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 x14ac:dyDescent="0.3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 x14ac:dyDescent="0.3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 x14ac:dyDescent="0.3">
      <c r="A31" s="40"/>
      <c r="B31" s="67"/>
      <c r="C31" s="40"/>
      <c r="D31" s="40"/>
      <c r="E31" s="40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 x14ac:dyDescent="0.3">
      <c r="A32" s="40"/>
      <c r="B32" s="51"/>
      <c r="C32" s="40"/>
      <c r="D32" s="40"/>
      <c r="E32" s="40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 x14ac:dyDescent="0.3">
      <c r="A33" s="40"/>
      <c r="B33" s="55"/>
      <c r="C33" s="56"/>
      <c r="D33" s="105"/>
      <c r="E33" s="56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 x14ac:dyDescent="0.3">
      <c r="A34" s="40"/>
      <c r="B34" s="51"/>
      <c r="C34" s="40"/>
      <c r="D34" s="40"/>
      <c r="E34" s="40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 x14ac:dyDescent="0.3">
      <c r="A35" s="40"/>
      <c r="B35" s="67"/>
      <c r="C35" s="40"/>
      <c r="D35" s="40"/>
      <c r="E35" s="40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 x14ac:dyDescent="0.3">
      <c r="A36" s="58"/>
      <c r="B36" s="51"/>
      <c r="C36" s="40"/>
      <c r="D36" s="40"/>
      <c r="E36" s="40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 x14ac:dyDescent="0.3">
      <c r="A37" s="40"/>
      <c r="B37" s="55"/>
      <c r="C37" s="56"/>
      <c r="D37" s="57"/>
      <c r="E37" s="56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 x14ac:dyDescent="0.3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 x14ac:dyDescent="0.3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 x14ac:dyDescent="0.3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 x14ac:dyDescent="0.3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 x14ac:dyDescent="0.3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 x14ac:dyDescent="0.3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 x14ac:dyDescent="0.3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 x14ac:dyDescent="0.3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 x14ac:dyDescent="0.3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 x14ac:dyDescent="0.3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 x14ac:dyDescent="0.3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 x14ac:dyDescent="0.3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 x14ac:dyDescent="0.3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 x14ac:dyDescent="0.3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 x14ac:dyDescent="0.3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 x14ac:dyDescent="0.3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 x14ac:dyDescent="0.3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 x14ac:dyDescent="0.3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 x14ac:dyDescent="0.3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 x14ac:dyDescent="0.3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 x14ac:dyDescent="0.3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 x14ac:dyDescent="0.3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 x14ac:dyDescent="0.3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 x14ac:dyDescent="0.3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 x14ac:dyDescent="0.3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 x14ac:dyDescent="0.3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 x14ac:dyDescent="0.3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 x14ac:dyDescent="0.3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 x14ac:dyDescent="0.3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 x14ac:dyDescent="0.3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 x14ac:dyDescent="0.3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 x14ac:dyDescent="0.3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 x14ac:dyDescent="0.3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 x14ac:dyDescent="0.3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 x14ac:dyDescent="0.3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 x14ac:dyDescent="0.3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 x14ac:dyDescent="0.3">
      <c r="G74" s="73"/>
      <c r="H74" s="107"/>
      <c r="I74" s="108"/>
      <c r="N74" s="82">
        <v>70</v>
      </c>
      <c r="O74" s="106"/>
    </row>
    <row r="75" spans="7:15" ht="15.75" thickBot="1" x14ac:dyDescent="0.3">
      <c r="G75" s="73"/>
      <c r="H75" s="107"/>
      <c r="N75" s="82"/>
      <c r="O75" s="106"/>
    </row>
    <row r="76" spans="7:15" x14ac:dyDescent="0.25">
      <c r="G76" s="73"/>
      <c r="H76" s="107"/>
    </row>
    <row r="77" spans="7:15" x14ac:dyDescent="0.25">
      <c r="G77" s="73"/>
      <c r="H77" s="107"/>
    </row>
    <row r="78" spans="7:15" x14ac:dyDescent="0.25">
      <c r="G78" s="73"/>
      <c r="H78" s="107"/>
    </row>
    <row r="79" spans="7:15" x14ac:dyDescent="0.25">
      <c r="G79" s="73"/>
      <c r="H79" s="107"/>
    </row>
    <row r="80" spans="7:15" x14ac:dyDescent="0.25">
      <c r="G80" s="73"/>
      <c r="H80" s="107"/>
    </row>
    <row r="81" spans="7:8" x14ac:dyDescent="0.25">
      <c r="G81" s="73"/>
      <c r="H81" s="107"/>
    </row>
    <row r="82" spans="7:8" x14ac:dyDescent="0.25">
      <c r="G82" s="73"/>
      <c r="H82" s="107"/>
    </row>
    <row r="83" spans="7:8" x14ac:dyDescent="0.25">
      <c r="G83" s="73"/>
      <c r="H83" s="107"/>
    </row>
    <row r="84" spans="7:8" x14ac:dyDescent="0.25">
      <c r="G84" s="73"/>
      <c r="H84" s="107"/>
    </row>
    <row r="85" spans="7:8" x14ac:dyDescent="0.25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zoomScale="70" zoomScaleNormal="70" workbookViewId="0">
      <selection activeCell="V18" sqref="V18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2"/>
      <c r="L1" s="112"/>
      <c r="M1" s="112"/>
      <c r="N1" s="112"/>
      <c r="O1" s="112"/>
      <c r="P1" s="112"/>
      <c r="Q1" s="112"/>
      <c r="R1" s="112"/>
    </row>
    <row r="2" spans="1:23" ht="16.5" x14ac:dyDescent="0.3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 x14ac:dyDescent="0.3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 x14ac:dyDescent="0.3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 x14ac:dyDescent="0.3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 x14ac:dyDescent="0.3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 x14ac:dyDescent="0.3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 x14ac:dyDescent="0.3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 x14ac:dyDescent="0.3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 x14ac:dyDescent="0.3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 x14ac:dyDescent="0.3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 x14ac:dyDescent="0.3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 x14ac:dyDescent="0.3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 x14ac:dyDescent="0.3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 x14ac:dyDescent="0.3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 x14ac:dyDescent="0.3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 x14ac:dyDescent="0.3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 x14ac:dyDescent="0.3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 x14ac:dyDescent="0.3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 x14ac:dyDescent="0.3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 x14ac:dyDescent="0.3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 x14ac:dyDescent="0.3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 x14ac:dyDescent="0.3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 x14ac:dyDescent="0.3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 x14ac:dyDescent="0.3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 x14ac:dyDescent="0.3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 x14ac:dyDescent="0.3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3" spans="13:17" x14ac:dyDescent="0.25">
      <c r="P33" s="53"/>
      <c r="Q33" s="5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tabSelected="1" workbookViewId="0">
      <selection activeCell="C30" sqref="C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 x14ac:dyDescent="0.25">
      <c r="A1" s="11"/>
      <c r="B1" s="12"/>
      <c r="C1" s="13"/>
      <c r="D1" s="14"/>
    </row>
    <row r="2" spans="1:8" x14ac:dyDescent="0.25">
      <c r="A2" s="15"/>
      <c r="C2" s="16" t="s">
        <v>76</v>
      </c>
      <c r="D2" s="17"/>
    </row>
    <row r="3" spans="1:8" x14ac:dyDescent="0.25">
      <c r="A3" s="15" t="s">
        <v>13</v>
      </c>
      <c r="B3" s="18"/>
      <c r="C3" s="19">
        <v>5400</v>
      </c>
      <c r="D3" s="20" t="s">
        <v>99</v>
      </c>
    </row>
    <row r="4" spans="1:8" ht="30" x14ac:dyDescent="0.25">
      <c r="A4" s="21" t="s">
        <v>14</v>
      </c>
      <c r="B4" s="18"/>
      <c r="C4" s="19">
        <v>2000</v>
      </c>
      <c r="D4" s="22"/>
    </row>
    <row r="5" spans="1:8" ht="16.5" x14ac:dyDescent="0.3">
      <c r="A5" s="15" t="s">
        <v>15</v>
      </c>
      <c r="B5" s="18"/>
      <c r="C5" s="19">
        <f>C3-C4</f>
        <v>3400</v>
      </c>
      <c r="D5" s="22"/>
      <c r="H5" s="38"/>
    </row>
    <row r="6" spans="1:8" x14ac:dyDescent="0.25">
      <c r="A6" s="15" t="s">
        <v>16</v>
      </c>
      <c r="B6" s="18"/>
      <c r="C6" s="19">
        <f>C4</f>
        <v>2000</v>
      </c>
      <c r="D6" s="22"/>
    </row>
    <row r="7" spans="1:8" x14ac:dyDescent="0.25">
      <c r="A7" s="15" t="s">
        <v>17</v>
      </c>
      <c r="B7" s="23"/>
      <c r="C7" s="24">
        <v>0</v>
      </c>
      <c r="D7" s="24"/>
    </row>
    <row r="8" spans="1:8" x14ac:dyDescent="0.25">
      <c r="A8" s="15" t="s">
        <v>18</v>
      </c>
      <c r="B8" s="23"/>
      <c r="C8" s="24">
        <v>0</v>
      </c>
      <c r="D8" s="24"/>
    </row>
    <row r="9" spans="1:8" x14ac:dyDescent="0.25">
      <c r="A9" s="15" t="s">
        <v>19</v>
      </c>
      <c r="B9" s="23"/>
      <c r="C9" s="24">
        <v>60</v>
      </c>
      <c r="D9" s="24"/>
    </row>
    <row r="10" spans="1:8" ht="30" x14ac:dyDescent="0.25">
      <c r="A10" s="21" t="s">
        <v>20</v>
      </c>
      <c r="B10" s="23"/>
      <c r="C10" s="24">
        <f>90*C7/C9</f>
        <v>0</v>
      </c>
      <c r="D10" s="24"/>
    </row>
    <row r="11" spans="1:8" x14ac:dyDescent="0.25">
      <c r="A11" s="15"/>
      <c r="B11" s="25"/>
      <c r="C11" s="26">
        <f>C10%</f>
        <v>0</v>
      </c>
      <c r="D11" s="26"/>
    </row>
    <row r="12" spans="1:8" x14ac:dyDescent="0.25">
      <c r="A12" s="15" t="s">
        <v>21</v>
      </c>
      <c r="B12" s="18"/>
      <c r="C12" s="19">
        <f>C6*C11</f>
        <v>0</v>
      </c>
      <c r="D12" s="22"/>
    </row>
    <row r="13" spans="1:8" x14ac:dyDescent="0.25">
      <c r="A13" s="15" t="s">
        <v>22</v>
      </c>
      <c r="B13" s="18"/>
      <c r="C13" s="19">
        <f>C6-C12</f>
        <v>2000</v>
      </c>
      <c r="D13" s="22"/>
    </row>
    <row r="14" spans="1:8" x14ac:dyDescent="0.25">
      <c r="A14" s="15" t="s">
        <v>15</v>
      </c>
      <c r="B14" s="18"/>
      <c r="C14" s="19">
        <f>C5</f>
        <v>3400</v>
      </c>
      <c r="D14" s="22"/>
      <c r="G14">
        <v>64.23</v>
      </c>
      <c r="H14" s="109">
        <f>G14*10.764</f>
        <v>691.37171999999998</v>
      </c>
    </row>
    <row r="15" spans="1:8" x14ac:dyDescent="0.25">
      <c r="B15" s="18"/>
      <c r="C15" s="19"/>
      <c r="D15" s="22"/>
      <c r="G15">
        <v>14.74</v>
      </c>
      <c r="H15" s="109">
        <f>G15*10.764</f>
        <v>158.66136</v>
      </c>
    </row>
    <row r="16" spans="1:8" x14ac:dyDescent="0.25">
      <c r="A16" s="27" t="s">
        <v>23</v>
      </c>
      <c r="B16" s="28"/>
      <c r="C16" s="20">
        <f>C14+C13</f>
        <v>5400</v>
      </c>
      <c r="D16" s="20"/>
      <c r="E16" s="60"/>
      <c r="H16" s="109">
        <f>SUM(H14:H15)</f>
        <v>850.03307999999993</v>
      </c>
    </row>
    <row r="17" spans="1:8" x14ac:dyDescent="0.25">
      <c r="B17" s="23"/>
      <c r="C17" s="24"/>
      <c r="D17" s="24"/>
      <c r="H17">
        <f>H16*1.2</f>
        <v>1020.0396959999998</v>
      </c>
    </row>
    <row r="18" spans="1:8" ht="16.5" x14ac:dyDescent="0.3">
      <c r="A18" s="27" t="s">
        <v>98</v>
      </c>
      <c r="B18" s="7"/>
      <c r="C18" s="71">
        <v>850</v>
      </c>
      <c r="D18" s="71"/>
      <c r="E18" s="72"/>
    </row>
    <row r="19" spans="1:8" x14ac:dyDescent="0.25">
      <c r="A19" s="15"/>
      <c r="B19" s="6"/>
      <c r="C19" s="29">
        <f>C18*C16</f>
        <v>4590000</v>
      </c>
      <c r="D19" t="s">
        <v>68</v>
      </c>
      <c r="E19" s="29"/>
      <c r="F19" t="s">
        <v>68</v>
      </c>
    </row>
    <row r="20" spans="1:8" x14ac:dyDescent="0.25">
      <c r="A20" s="15"/>
      <c r="C20" s="30">
        <f>C19*95%</f>
        <v>4360500</v>
      </c>
      <c r="D20" t="s">
        <v>24</v>
      </c>
      <c r="E20" s="30">
        <f>C20*90%</f>
        <v>3924450</v>
      </c>
      <c r="F20" t="s">
        <v>24</v>
      </c>
    </row>
    <row r="21" spans="1:8" x14ac:dyDescent="0.25">
      <c r="A21" s="15"/>
      <c r="C21" s="30">
        <f>C19*80%</f>
        <v>3672000</v>
      </c>
      <c r="D21" t="s">
        <v>25</v>
      </c>
      <c r="E21" s="30"/>
      <c r="F21" t="s">
        <v>25</v>
      </c>
    </row>
    <row r="22" spans="1:8" x14ac:dyDescent="0.25">
      <c r="A22" s="15"/>
      <c r="E22" s="60"/>
    </row>
    <row r="23" spans="1:8" x14ac:dyDescent="0.25">
      <c r="A23" s="31" t="s">
        <v>26</v>
      </c>
      <c r="B23" s="32"/>
      <c r="C23" s="33">
        <f>C4*C18</f>
        <v>1700000</v>
      </c>
      <c r="D23" s="33">
        <f>D4*D18</f>
        <v>0</v>
      </c>
    </row>
    <row r="24" spans="1:8" x14ac:dyDescent="0.25">
      <c r="A24" s="15" t="s">
        <v>27</v>
      </c>
    </row>
    <row r="25" spans="1:8" x14ac:dyDescent="0.25">
      <c r="A25" s="34" t="s">
        <v>28</v>
      </c>
      <c r="B25" s="16"/>
      <c r="C25" s="30">
        <f>C19*0.025/12</f>
        <v>9562.5</v>
      </c>
      <c r="D25" s="30"/>
    </row>
    <row r="26" spans="1:8" x14ac:dyDescent="0.25">
      <c r="C26" s="30"/>
      <c r="D26" s="30"/>
    </row>
    <row r="27" spans="1:8" x14ac:dyDescent="0.25">
      <c r="C27" s="30">
        <f>1020*3804</f>
        <v>3880080</v>
      </c>
      <c r="D27" s="30"/>
    </row>
    <row r="28" spans="1:8" x14ac:dyDescent="0.25">
      <c r="C28"/>
      <c r="D28"/>
    </row>
    <row r="29" spans="1:8" x14ac:dyDescent="0.25">
      <c r="C29" s="60">
        <f>C19/1020</f>
        <v>4500</v>
      </c>
      <c r="D29"/>
    </row>
    <row r="30" spans="1:8" x14ac:dyDescent="0.25">
      <c r="C30"/>
      <c r="D30"/>
    </row>
    <row r="31" spans="1:8" x14ac:dyDescent="0.25">
      <c r="C31"/>
      <c r="D31"/>
    </row>
    <row r="32" spans="1:8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5"/>
    </row>
    <row r="59" spans="1:1" ht="15.75" x14ac:dyDescent="0.25">
      <c r="A59" s="36"/>
    </row>
    <row r="60" spans="1:1" ht="15.75" x14ac:dyDescent="0.25">
      <c r="A60" s="36"/>
    </row>
    <row r="61" spans="1:1" ht="15.75" x14ac:dyDescent="0.25">
      <c r="A61" s="36"/>
    </row>
    <row r="62" spans="1:1" ht="15.75" x14ac:dyDescent="0.25">
      <c r="A62" s="36"/>
    </row>
    <row r="63" spans="1:1" ht="15.75" x14ac:dyDescent="0.25">
      <c r="A63" s="36"/>
    </row>
    <row r="64" spans="1:1" ht="15.75" x14ac:dyDescent="0.25">
      <c r="A64" s="36"/>
    </row>
    <row r="65" spans="1:1" ht="15.75" x14ac:dyDescent="0.25">
      <c r="A65" s="36"/>
    </row>
    <row r="84" spans="3:3" x14ac:dyDescent="0.25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topLeftCell="C1" zoomScale="70" zoomScaleNormal="70" workbookViewId="0">
      <selection activeCell="H5" sqref="H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 x14ac:dyDescent="0.25">
      <c r="A2" s="4">
        <f t="shared" ref="A2:A11" si="0">N2</f>
        <v>0</v>
      </c>
      <c r="B2" s="4">
        <f t="shared" ref="B2:B11" si="1">Q2</f>
        <v>920</v>
      </c>
      <c r="C2" s="4">
        <f t="shared" ref="C2:C11" si="2">B2*1.2</f>
        <v>1104</v>
      </c>
      <c r="D2" s="4">
        <f t="shared" ref="D2:D11" si="3">C2*1.2</f>
        <v>1324.8</v>
      </c>
      <c r="E2" s="5">
        <f t="shared" ref="E2:E11" si="4">R2</f>
        <v>4500000</v>
      </c>
      <c r="F2" s="4">
        <f t="shared" ref="F2:F11" si="5">ROUND((E2/B2),0)</f>
        <v>4891</v>
      </c>
      <c r="G2" s="4">
        <f t="shared" ref="G2:G11" si="6">ROUND((E2/C2),0)</f>
        <v>4076</v>
      </c>
      <c r="H2" s="4">
        <f t="shared" ref="H2:H11" si="7">ROUND((E2/D2),0)</f>
        <v>3397</v>
      </c>
      <c r="I2" s="4">
        <f t="shared" ref="I2:I11" si="8">T2</f>
        <v>0</v>
      </c>
      <c r="J2" s="4">
        <f t="shared" ref="J2:J11" si="9">U2</f>
        <v>0</v>
      </c>
      <c r="O2">
        <v>0</v>
      </c>
      <c r="P2">
        <f t="shared" ref="P2" si="10">O2/1.2</f>
        <v>0</v>
      </c>
      <c r="Q2">
        <v>920</v>
      </c>
      <c r="R2" s="2">
        <v>4500000</v>
      </c>
      <c r="S2" s="2"/>
      <c r="T2" s="2"/>
      <c r="AA2" s="65"/>
    </row>
    <row r="3" spans="1:35" x14ac:dyDescent="0.25">
      <c r="A3" s="4">
        <f t="shared" si="0"/>
        <v>0</v>
      </c>
      <c r="B3" s="4">
        <f t="shared" si="1"/>
        <v>745.83333333333337</v>
      </c>
      <c r="C3" s="4">
        <f t="shared" si="2"/>
        <v>895</v>
      </c>
      <c r="D3" s="4">
        <f t="shared" si="3"/>
        <v>1074</v>
      </c>
      <c r="E3" s="5">
        <f t="shared" si="4"/>
        <v>4000000</v>
      </c>
      <c r="F3" s="4">
        <f t="shared" si="5"/>
        <v>5363</v>
      </c>
      <c r="G3" s="4">
        <f t="shared" si="6"/>
        <v>4469</v>
      </c>
      <c r="H3" s="4">
        <f t="shared" si="7"/>
        <v>3724</v>
      </c>
      <c r="I3" s="4">
        <f t="shared" si="8"/>
        <v>0</v>
      </c>
      <c r="J3" s="4">
        <f t="shared" si="9"/>
        <v>0</v>
      </c>
      <c r="O3">
        <v>0</v>
      </c>
      <c r="P3">
        <v>895</v>
      </c>
      <c r="Q3">
        <f t="shared" ref="Q3:Q11" si="11">P3/1.2</f>
        <v>745.83333333333337</v>
      </c>
      <c r="R3" s="2">
        <v>4000000</v>
      </c>
      <c r="S3" s="2"/>
      <c r="T3" s="2"/>
      <c r="AE3" s="65"/>
    </row>
    <row r="4" spans="1:35" x14ac:dyDescent="0.25">
      <c r="A4" s="4">
        <f t="shared" si="0"/>
        <v>0</v>
      </c>
      <c r="B4" s="4">
        <f t="shared" si="1"/>
        <v>695.83333333333337</v>
      </c>
      <c r="C4" s="4">
        <f t="shared" si="2"/>
        <v>835</v>
      </c>
      <c r="D4" s="4">
        <f t="shared" si="3"/>
        <v>1002</v>
      </c>
      <c r="E4" s="5">
        <f t="shared" si="4"/>
        <v>4800000</v>
      </c>
      <c r="F4" s="4">
        <f t="shared" si="5"/>
        <v>6898</v>
      </c>
      <c r="G4" s="4">
        <f t="shared" si="6"/>
        <v>5749</v>
      </c>
      <c r="H4" s="4">
        <f t="shared" si="7"/>
        <v>4790</v>
      </c>
      <c r="I4" s="4">
        <f t="shared" si="8"/>
        <v>0</v>
      </c>
      <c r="J4" s="4">
        <f t="shared" si="9"/>
        <v>0</v>
      </c>
      <c r="O4">
        <v>0</v>
      </c>
      <c r="P4">
        <v>835</v>
      </c>
      <c r="Q4">
        <f t="shared" si="11"/>
        <v>695.83333333333337</v>
      </c>
      <c r="R4" s="2">
        <v>4800000</v>
      </c>
      <c r="S4" s="2"/>
      <c r="T4" s="2"/>
    </row>
    <row r="5" spans="1:35" x14ac:dyDescent="0.25">
      <c r="A5" s="4">
        <f t="shared" si="0"/>
        <v>0</v>
      </c>
      <c r="B5" s="4">
        <f t="shared" si="1"/>
        <v>1180</v>
      </c>
      <c r="C5" s="4">
        <f t="shared" si="2"/>
        <v>1416</v>
      </c>
      <c r="D5" s="4">
        <f t="shared" si="3"/>
        <v>1699.2</v>
      </c>
      <c r="E5" s="5">
        <f t="shared" si="4"/>
        <v>8800000</v>
      </c>
      <c r="F5" s="4">
        <f t="shared" si="5"/>
        <v>7458</v>
      </c>
      <c r="G5" s="4">
        <f t="shared" si="6"/>
        <v>6215</v>
      </c>
      <c r="H5" s="4">
        <f t="shared" si="7"/>
        <v>5179</v>
      </c>
      <c r="I5" s="4">
        <f t="shared" si="8"/>
        <v>0</v>
      </c>
      <c r="J5" s="4">
        <f t="shared" si="9"/>
        <v>0</v>
      </c>
      <c r="O5">
        <v>0</v>
      </c>
      <c r="P5">
        <f t="shared" ref="P5:P9" si="12">O5/1.2</f>
        <v>0</v>
      </c>
      <c r="Q5">
        <v>1180</v>
      </c>
      <c r="R5" s="2">
        <v>8800000</v>
      </c>
      <c r="S5" s="2"/>
      <c r="T5" s="2"/>
    </row>
    <row r="6" spans="1:35" x14ac:dyDescent="0.2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>
        <v>0</v>
      </c>
      <c r="P6">
        <f t="shared" si="12"/>
        <v>0</v>
      </c>
      <c r="Q6">
        <f t="shared" si="11"/>
        <v>0</v>
      </c>
      <c r="R6" s="2">
        <v>0</v>
      </c>
      <c r="S6" s="2"/>
      <c r="T6" s="2"/>
      <c r="AI6" t="s">
        <v>73</v>
      </c>
    </row>
    <row r="7" spans="1:35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si="12"/>
        <v>0</v>
      </c>
      <c r="Q7">
        <f t="shared" si="11"/>
        <v>0</v>
      </c>
      <c r="R7" s="2">
        <v>0</v>
      </c>
      <c r="S7" s="2"/>
      <c r="T7" s="2"/>
    </row>
    <row r="8" spans="1:35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>
        <v>0</v>
      </c>
      <c r="P8">
        <f t="shared" si="12"/>
        <v>0</v>
      </c>
      <c r="Q8">
        <f t="shared" si="11"/>
        <v>0</v>
      </c>
      <c r="R8" s="2">
        <v>0</v>
      </c>
      <c r="S8" s="2"/>
      <c r="T8" s="2"/>
    </row>
    <row r="9" spans="1:35" x14ac:dyDescent="0.2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 t="shared" si="12"/>
        <v>0</v>
      </c>
      <c r="Q9">
        <f t="shared" si="11"/>
        <v>0</v>
      </c>
      <c r="R9" s="2">
        <v>0</v>
      </c>
      <c r="S9" s="2"/>
      <c r="T9" s="2"/>
    </row>
    <row r="10" spans="1:35" x14ac:dyDescent="0.2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>
        <v>0</v>
      </c>
      <c r="P10">
        <f>O10/1.2</f>
        <v>0</v>
      </c>
      <c r="Q10">
        <f t="shared" si="11"/>
        <v>0</v>
      </c>
      <c r="R10" s="2">
        <v>0</v>
      </c>
      <c r="S10" s="2"/>
    </row>
    <row r="11" spans="1:35" ht="16.5" x14ac:dyDescent="0.3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>O11/1.2</f>
        <v>0</v>
      </c>
      <c r="Q1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.75" x14ac:dyDescent="0.25">
      <c r="A12" s="4">
        <f t="shared" ref="A12:A15" si="13">N12</f>
        <v>0</v>
      </c>
      <c r="B12" s="4">
        <f t="shared" ref="B12:B15" si="14">Q12</f>
        <v>0</v>
      </c>
      <c r="C12" s="4">
        <f t="shared" ref="C12:C15" si="15">B12*1.2</f>
        <v>0</v>
      </c>
      <c r="D12" s="4">
        <f t="shared" ref="D12:D15" si="16">C12*1.2</f>
        <v>0</v>
      </c>
      <c r="E12" s="5">
        <f t="shared" ref="E12:E15" si="17">R12</f>
        <v>0</v>
      </c>
      <c r="F12" s="4" t="e">
        <f t="shared" ref="F12:F15" si="18">ROUND((E12/B12),0)</f>
        <v>#DIV/0!</v>
      </c>
      <c r="G12" s="4" t="e">
        <f t="shared" ref="G12:G15" si="19">ROUND((E12/C12),0)</f>
        <v>#DIV/0!</v>
      </c>
      <c r="H12" s="4" t="e">
        <f t="shared" ref="H12:H15" si="20">ROUND((E12/D12),0)</f>
        <v>#DIV/0!</v>
      </c>
      <c r="I12" s="4">
        <f t="shared" ref="I12:I15" si="21">T12</f>
        <v>0</v>
      </c>
      <c r="J12" s="4">
        <f t="shared" ref="J12:J15" si="22">U12</f>
        <v>0</v>
      </c>
      <c r="O12">
        <v>0</v>
      </c>
      <c r="P12">
        <f t="shared" ref="P12:P13" si="23">O12/1.2</f>
        <v>0</v>
      </c>
      <c r="Q12">
        <f t="shared" ref="Q12:Q15" si="24">P12/1.2</f>
        <v>0</v>
      </c>
      <c r="R12" s="2">
        <v>0</v>
      </c>
      <c r="S12" s="2"/>
      <c r="V12" s="68"/>
    </row>
    <row r="13" spans="1:35" x14ac:dyDescent="0.2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O13">
        <v>0</v>
      </c>
      <c r="P13">
        <f t="shared" si="23"/>
        <v>0</v>
      </c>
      <c r="Q13">
        <f t="shared" si="24"/>
        <v>0</v>
      </c>
      <c r="R13" s="2">
        <v>0</v>
      </c>
      <c r="S13" s="2"/>
    </row>
    <row r="14" spans="1:35" x14ac:dyDescent="0.2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O14">
        <v>0</v>
      </c>
      <c r="P14">
        <f>O14/1.2</f>
        <v>0</v>
      </c>
      <c r="Q14">
        <f t="shared" si="24"/>
        <v>0</v>
      </c>
      <c r="R14" s="2">
        <v>0</v>
      </c>
      <c r="S14" s="2"/>
    </row>
    <row r="15" spans="1:35" x14ac:dyDescent="0.2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O15">
        <v>0</v>
      </c>
      <c r="P15">
        <f>O15/1.2</f>
        <v>0</v>
      </c>
      <c r="Q15">
        <f t="shared" si="24"/>
        <v>0</v>
      </c>
      <c r="R15" s="2">
        <v>0</v>
      </c>
      <c r="S15" s="2"/>
    </row>
    <row r="16" spans="1:3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 x14ac:dyDescent="0.25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 x14ac:dyDescent="0.25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 x14ac:dyDescent="0.25">
      <c r="A19" s="4"/>
      <c r="B19" s="4"/>
      <c r="C19" s="4"/>
      <c r="D19" s="4"/>
      <c r="E19" s="5"/>
      <c r="F19" s="4"/>
      <c r="G19" s="4"/>
      <c r="H19" s="4"/>
      <c r="I19" s="4"/>
      <c r="J19" s="4"/>
      <c r="R19" s="2"/>
      <c r="S19" s="2"/>
    </row>
    <row r="20" spans="1:19" s="10" customFormat="1" x14ac:dyDescent="0.25"/>
    <row r="21" spans="1:19" s="10" customFormat="1" ht="16.5" x14ac:dyDescent="0.3">
      <c r="F21" s="66"/>
    </row>
    <row r="22" spans="1:19" s="10" customFormat="1" x14ac:dyDescent="0.25">
      <c r="F22" s="62"/>
    </row>
    <row r="23" spans="1:19" s="10" customFormat="1" ht="16.5" x14ac:dyDescent="0.3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 x14ac:dyDescent="0.25">
      <c r="C24" s="10" t="s">
        <v>1</v>
      </c>
      <c r="F24" s="64" t="s">
        <v>69</v>
      </c>
      <c r="G24" s="64"/>
    </row>
    <row r="25" spans="1:19" s="10" customFormat="1" x14ac:dyDescent="0.25">
      <c r="F25" s="63" t="s">
        <v>70</v>
      </c>
      <c r="G25" s="63"/>
    </row>
    <row r="26" spans="1:19" s="10" customFormat="1" x14ac:dyDescent="0.25">
      <c r="F26" s="51"/>
      <c r="G26" s="51"/>
    </row>
    <row r="27" spans="1:19" s="10" customFormat="1" x14ac:dyDescent="0.25">
      <c r="F27" s="51" t="s">
        <v>95</v>
      </c>
      <c r="G27" s="51"/>
    </row>
    <row r="28" spans="1:19" s="10" customFormat="1" x14ac:dyDescent="0.25">
      <c r="F28" s="51" t="s">
        <v>74</v>
      </c>
      <c r="G28" s="51"/>
    </row>
    <row r="29" spans="1:19" s="10" customFormat="1" x14ac:dyDescent="0.25">
      <c r="F29" s="51" t="s">
        <v>71</v>
      </c>
      <c r="G29" s="51"/>
    </row>
    <row r="30" spans="1:19" s="10" customFormat="1" x14ac:dyDescent="0.25">
      <c r="C30" s="70"/>
      <c r="D30"/>
      <c r="F30" s="64" t="s">
        <v>72</v>
      </c>
      <c r="G30" s="64"/>
    </row>
    <row r="31" spans="1:19" s="10" customFormat="1" x14ac:dyDescent="0.25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 x14ac:dyDescent="0.25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 x14ac:dyDescent="0.25">
      <c r="C33"/>
      <c r="D33"/>
      <c r="F33" s="51" t="s">
        <v>67</v>
      </c>
      <c r="G33" s="51"/>
    </row>
    <row r="34" spans="3:20" s="10" customFormat="1" x14ac:dyDescent="0.25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3" t="s">
        <v>24</v>
      </c>
      <c r="G35" s="63">
        <f>G34*90%</f>
        <v>0</v>
      </c>
    </row>
    <row r="36" spans="3:20" s="10" customFormat="1" x14ac:dyDescent="0.25">
      <c r="C36"/>
      <c r="D36"/>
      <c r="F36" s="63" t="s">
        <v>25</v>
      </c>
      <c r="G36" s="63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67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67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workbookViewId="0">
      <selection activeCell="H10" sqref="H10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7" sqref="F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0" sqref="F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4" zoomScale="115" zoomScaleNormal="115" workbookViewId="0">
      <selection activeCell="F8" sqref="F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8:I23"/>
  <sheetViews>
    <sheetView workbookViewId="0">
      <selection activeCell="L21" sqref="L21"/>
    </sheetView>
  </sheetViews>
  <sheetFormatPr defaultRowHeight="15" x14ac:dyDescent="0.25"/>
  <sheetData>
    <row r="8" spans="6:9" x14ac:dyDescent="0.25">
      <c r="F8" t="s">
        <v>100</v>
      </c>
      <c r="G8">
        <v>14.7</v>
      </c>
      <c r="H8">
        <v>13.8</v>
      </c>
      <c r="I8">
        <f t="shared" ref="I8:I13" si="0">G8*H8</f>
        <v>202.86</v>
      </c>
    </row>
    <row r="9" spans="6:9" x14ac:dyDescent="0.25">
      <c r="F9" t="s">
        <v>101</v>
      </c>
      <c r="G9">
        <v>10.7</v>
      </c>
      <c r="H9">
        <v>11.4</v>
      </c>
      <c r="I9">
        <f t="shared" si="0"/>
        <v>121.97999999999999</v>
      </c>
    </row>
    <row r="10" spans="6:9" x14ac:dyDescent="0.25">
      <c r="F10" t="s">
        <v>102</v>
      </c>
      <c r="G10">
        <v>13.12</v>
      </c>
      <c r="H10">
        <v>14.2</v>
      </c>
      <c r="I10">
        <f t="shared" si="0"/>
        <v>186.30399999999997</v>
      </c>
    </row>
    <row r="11" spans="6:9" x14ac:dyDescent="0.25">
      <c r="F11" t="s">
        <v>103</v>
      </c>
      <c r="G11">
        <v>9.6999999999999993</v>
      </c>
      <c r="H11">
        <v>13.7</v>
      </c>
      <c r="I11">
        <f t="shared" si="0"/>
        <v>132.88999999999999</v>
      </c>
    </row>
    <row r="12" spans="6:9" x14ac:dyDescent="0.25">
      <c r="F12" t="s">
        <v>104</v>
      </c>
      <c r="G12">
        <v>7.6</v>
      </c>
      <c r="H12">
        <v>4.0999999999999996</v>
      </c>
      <c r="I12">
        <f t="shared" si="0"/>
        <v>31.159999999999997</v>
      </c>
    </row>
    <row r="13" spans="6:9" x14ac:dyDescent="0.25">
      <c r="F13" t="s">
        <v>104</v>
      </c>
      <c r="G13">
        <v>7.2</v>
      </c>
      <c r="H13">
        <v>5.9</v>
      </c>
      <c r="I13">
        <f t="shared" si="0"/>
        <v>42.480000000000004</v>
      </c>
    </row>
    <row r="14" spans="6:9" x14ac:dyDescent="0.25">
      <c r="F14" t="s">
        <v>105</v>
      </c>
      <c r="G14">
        <v>3.2</v>
      </c>
      <c r="H14">
        <v>4.2</v>
      </c>
      <c r="I14">
        <f>G14*H14</f>
        <v>13.440000000000001</v>
      </c>
    </row>
    <row r="15" spans="6:9" x14ac:dyDescent="0.25">
      <c r="F15" t="s">
        <v>105</v>
      </c>
      <c r="G15">
        <v>3.8</v>
      </c>
      <c r="H15">
        <v>10.4</v>
      </c>
      <c r="I15">
        <f>G15*H15</f>
        <v>39.519999999999996</v>
      </c>
    </row>
    <row r="16" spans="6:9" x14ac:dyDescent="0.25">
      <c r="I16">
        <f>SUM(I8:I15)</f>
        <v>770.63400000000001</v>
      </c>
    </row>
    <row r="19" spans="5:9" x14ac:dyDescent="0.25">
      <c r="E19" t="s">
        <v>69</v>
      </c>
      <c r="G19">
        <v>3.2</v>
      </c>
      <c r="H19">
        <v>10.7</v>
      </c>
      <c r="I19">
        <f>G19*H19</f>
        <v>34.24</v>
      </c>
    </row>
    <row r="20" spans="5:9" x14ac:dyDescent="0.25">
      <c r="G20">
        <v>3.1</v>
      </c>
      <c r="H20">
        <v>13.12</v>
      </c>
      <c r="I20">
        <f>G20*H20</f>
        <v>40.671999999999997</v>
      </c>
    </row>
    <row r="21" spans="5:9" x14ac:dyDescent="0.25">
      <c r="G21">
        <v>2.9</v>
      </c>
      <c r="H21">
        <v>9.84</v>
      </c>
      <c r="I21">
        <f>G21*H21</f>
        <v>28.535999999999998</v>
      </c>
    </row>
    <row r="22" spans="5:9" x14ac:dyDescent="0.25">
      <c r="G22">
        <v>3.8</v>
      </c>
      <c r="H22">
        <v>10.7</v>
      </c>
      <c r="I22">
        <f>SUM(I19:I21)</f>
        <v>103.44800000000001</v>
      </c>
    </row>
    <row r="23" spans="5:9" x14ac:dyDescent="0.25">
      <c r="I23">
        <f>SUM(I22)</f>
        <v>103.44800000000001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Measurement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Shobha Kuperkar</cp:lastModifiedBy>
  <cp:lastPrinted>2019-11-05T06:14:02Z</cp:lastPrinted>
  <dcterms:created xsi:type="dcterms:W3CDTF">2018-02-17T10:36:41Z</dcterms:created>
  <dcterms:modified xsi:type="dcterms:W3CDTF">2023-09-12T09:38:34Z</dcterms:modified>
</cp:coreProperties>
</file>