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F7708C7-E7A9-4507-9673-16D3F1AB62A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7" i="1" l="1"/>
  <c r="C4" i="1"/>
  <c r="B5" i="1"/>
  <c r="E16" i="1"/>
  <c r="B18" i="1"/>
  <c r="M19" i="1"/>
  <c r="M18" i="1"/>
  <c r="G20" i="1"/>
  <c r="C17" i="1"/>
  <c r="G2" i="1"/>
  <c r="M17" i="1"/>
  <c r="N18" i="1" s="1"/>
  <c r="M15" i="1"/>
  <c r="K16" i="1"/>
  <c r="K15" i="1"/>
  <c r="I17" i="1"/>
  <c r="I16" i="1"/>
  <c r="I15" i="1"/>
  <c r="H16" i="1"/>
  <c r="H15" i="1"/>
  <c r="G16" i="1"/>
  <c r="G15" i="1"/>
  <c r="F7" i="1"/>
  <c r="G6" i="1"/>
  <c r="F6" i="1"/>
  <c r="H6" i="1"/>
  <c r="B36" i="1"/>
  <c r="G35" i="1"/>
  <c r="B35" i="1"/>
  <c r="B34" i="1"/>
  <c r="B33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11" i="1" l="1"/>
  <c r="B6" i="1"/>
  <c r="B14" i="1"/>
  <c r="B12" i="1" l="1"/>
  <c r="B13" i="1" s="1"/>
  <c r="B15" i="1" s="1"/>
  <c r="B17" i="1" l="1"/>
  <c r="D17" i="1" l="1"/>
  <c r="B19" i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<sst xmlns="http://schemas.openxmlformats.org/spreadsheetml/2006/main" count="29" uniqueCount="27">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</sst>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10" fontId="10" fillId="0" borderId="1" xfId="1" applyNumberFormat="1" applyFont="1" applyBorder="1"/>
    <xf numFmtId="43" fontId="10" fillId="0" borderId="1" xfId="1" applyFont="1" applyBorder="1"/>
    <xf numFmtId="43" fontId="12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7" fillId="0" borderId="0" xfId="0" applyNumberFormat="1" applyFont="1"/>
    <xf numFmtId="0" fontId="12" fillId="2" borderId="1" xfId="0" applyFont="1" applyFill="1" applyBorder="1"/>
    <xf numFmtId="43" fontId="12" fillId="2" borderId="1" xfId="0" applyNumberFormat="1" applyFont="1" applyFill="1" applyBorder="1"/>
    <xf numFmtId="43" fontId="13" fillId="0" borderId="8" xfId="0" applyNumberFormat="1" applyFont="1" applyBorder="1"/>
    <xf numFmtId="164" fontId="0" fillId="0" borderId="1" xfId="1" applyNumberFormat="1" applyFont="1" applyBorder="1"/>
    <xf numFmtId="43" fontId="11" fillId="0" borderId="1" xfId="1" applyFont="1" applyFill="1" applyBorder="1" applyAlignment="1">
      <alignment wrapText="1"/>
    </xf>
    <xf numFmtId="43" fontId="11" fillId="0" borderId="1" xfId="1" applyFont="1" applyFill="1" applyBorder="1"/>
    <xf numFmtId="0" fontId="13" fillId="2" borderId="1" xfId="0" applyFont="1" applyFill="1" applyBorder="1"/>
    <xf numFmtId="43" fontId="11" fillId="2" borderId="1" xfId="0" applyNumberFormat="1" applyFont="1" applyFill="1" applyBorder="1"/>
    <xf numFmtId="0" fontId="11" fillId="2" borderId="1" xfId="0" applyFont="1" applyFill="1" applyBorder="1"/>
    <xf numFmtId="43" fontId="0" fillId="0" borderId="9" xfId="1" applyFont="1" applyBorder="1"/>
    <xf numFmtId="43" fontId="5" fillId="0" borderId="9" xfId="0" applyNumberFormat="1" applyFont="1" applyBorder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42</xdr:row>
      <xdr:rowOff>153538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9FD174-DDF7-4614-B4C5-297887A4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141ED4-A4E5-444A-A7F8-B0B30357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135666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4D732F-3308-46A5-9792-2DE8931AA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94866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68982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2F19C-9023-4E5A-ACAD-C22E8F85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2818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I21" sqref="I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8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8"/>
      <c r="B2" s="39"/>
      <c r="C2" s="39"/>
      <c r="D2" s="29"/>
      <c r="E2" s="17"/>
      <c r="F2" t="s">
        <v>13</v>
      </c>
      <c r="G2">
        <f>2021-18</f>
        <v>2003</v>
      </c>
      <c r="I2" s="6"/>
      <c r="L2" s="5"/>
      <c r="O2" s="6"/>
    </row>
    <row r="3" spans="1:15" ht="16.5" x14ac:dyDescent="0.3">
      <c r="A3" s="28" t="s">
        <v>0</v>
      </c>
      <c r="B3" s="40">
        <v>400000</v>
      </c>
      <c r="C3" s="40">
        <v>21780</v>
      </c>
      <c r="D3" s="30"/>
      <c r="E3" s="14"/>
      <c r="F3" s="5">
        <v>2003</v>
      </c>
      <c r="G3" s="7">
        <v>2023</v>
      </c>
      <c r="H3" s="8">
        <f>G3-F3</f>
        <v>20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18000</v>
      </c>
      <c r="C4" s="40">
        <f>B4/10.764</f>
        <v>1672.2408026755854</v>
      </c>
      <c r="D4" s="30"/>
      <c r="E4" s="14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8" t="s">
        <v>2</v>
      </c>
      <c r="B5" s="40">
        <f>B3-B4</f>
        <v>382000</v>
      </c>
      <c r="C5" s="48"/>
      <c r="F5" t="s">
        <v>23</v>
      </c>
      <c r="G5" s="30" t="s">
        <v>25</v>
      </c>
      <c r="H5" s="21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28" t="s">
        <v>3</v>
      </c>
      <c r="B6" s="40">
        <f>B4</f>
        <v>18000</v>
      </c>
      <c r="C6" s="49"/>
      <c r="E6" s="14"/>
      <c r="F6" s="14">
        <f>56.28*10.764</f>
        <v>605.79791999999998</v>
      </c>
      <c r="G6" s="30">
        <f>61.9*10.764</f>
        <v>666.2915999999999</v>
      </c>
      <c r="H6" s="21">
        <f>F6*1.1</f>
        <v>666.37771199999997</v>
      </c>
      <c r="I6" s="46"/>
      <c r="J6" s="18"/>
      <c r="L6" s="5"/>
      <c r="M6" s="7"/>
      <c r="N6" s="8"/>
      <c r="O6" s="6"/>
    </row>
    <row r="7" spans="1:15" ht="16.5" x14ac:dyDescent="0.3">
      <c r="A7" s="28" t="s">
        <v>4</v>
      </c>
      <c r="B7" s="32">
        <v>20</v>
      </c>
      <c r="C7" s="32"/>
      <c r="F7" s="14">
        <f>F6*1.1</f>
        <v>666.37771199999997</v>
      </c>
      <c r="G7" s="30"/>
      <c r="H7" s="21"/>
      <c r="I7" s="46"/>
      <c r="J7" s="18"/>
      <c r="L7" s="5"/>
      <c r="M7" s="10"/>
      <c r="N7" s="11"/>
      <c r="O7" s="6"/>
    </row>
    <row r="8" spans="1:15" ht="16.5" x14ac:dyDescent="0.3">
      <c r="A8" s="28" t="s">
        <v>5</v>
      </c>
      <c r="B8" s="32">
        <f>B9-B7</f>
        <v>40</v>
      </c>
      <c r="C8" s="32"/>
      <c r="F8" s="14"/>
      <c r="G8" s="42"/>
      <c r="H8" s="47"/>
      <c r="I8" s="18"/>
      <c r="J8" s="18"/>
      <c r="L8" s="5"/>
      <c r="M8" s="10"/>
      <c r="N8" s="11"/>
      <c r="O8" s="6"/>
    </row>
    <row r="9" spans="1:15" ht="16.5" x14ac:dyDescent="0.3">
      <c r="A9" s="28" t="s">
        <v>6</v>
      </c>
      <c r="B9" s="32">
        <v>60</v>
      </c>
      <c r="C9" s="32"/>
      <c r="F9" s="24"/>
      <c r="G9" s="34"/>
      <c r="H9" s="53"/>
      <c r="I9" s="18"/>
      <c r="J9" s="18"/>
      <c r="K9" s="16"/>
      <c r="L9" s="16"/>
      <c r="M9" s="15"/>
      <c r="N9" s="11"/>
      <c r="O9" s="6"/>
    </row>
    <row r="10" spans="1:15" ht="33" x14ac:dyDescent="0.3">
      <c r="A10" s="31" t="s">
        <v>7</v>
      </c>
      <c r="B10" s="32">
        <f>90*B7/B9</f>
        <v>30</v>
      </c>
      <c r="C10" s="32"/>
      <c r="F10" s="14"/>
      <c r="G10" s="34"/>
      <c r="H10" s="53"/>
      <c r="I10" s="18"/>
      <c r="J10" s="18"/>
      <c r="K10" s="16"/>
      <c r="L10" s="16"/>
      <c r="M10" s="15"/>
      <c r="N10" s="11"/>
      <c r="O10" s="6"/>
    </row>
    <row r="11" spans="1:15" ht="16.5" x14ac:dyDescent="0.3">
      <c r="A11" s="28"/>
      <c r="B11" s="41">
        <f>B10%</f>
        <v>0.3</v>
      </c>
      <c r="C11" s="41"/>
      <c r="D11" s="33"/>
      <c r="E11" s="26"/>
      <c r="F11" s="14" t="s">
        <v>24</v>
      </c>
      <c r="G11" s="34"/>
      <c r="H11" s="54"/>
      <c r="I11" s="18"/>
      <c r="J11" s="18"/>
      <c r="K11" s="16"/>
      <c r="L11" s="16"/>
      <c r="M11" s="15"/>
      <c r="N11" s="55"/>
      <c r="O11" s="6"/>
    </row>
    <row r="12" spans="1:15" ht="16.5" x14ac:dyDescent="0.3">
      <c r="A12" s="28" t="s">
        <v>8</v>
      </c>
      <c r="B12" s="40">
        <f>B6*B11</f>
        <v>5400</v>
      </c>
      <c r="C12" s="40"/>
      <c r="E12" s="1"/>
      <c r="F12" s="14"/>
      <c r="G12" s="13"/>
      <c r="H12" s="24"/>
      <c r="I12" s="18"/>
      <c r="J12" s="18"/>
      <c r="K12" s="16"/>
      <c r="L12" s="16"/>
      <c r="M12" s="15"/>
      <c r="N12" s="8"/>
      <c r="O12" s="6"/>
    </row>
    <row r="13" spans="1:15" ht="16.5" x14ac:dyDescent="0.3">
      <c r="A13" s="28" t="s">
        <v>9</v>
      </c>
      <c r="B13" s="40">
        <f>B6-B12</f>
        <v>12600</v>
      </c>
      <c r="C13" s="40"/>
      <c r="D13" s="34"/>
      <c r="E13" s="1"/>
      <c r="F13" s="14"/>
      <c r="G13" s="24"/>
      <c r="H13" s="24"/>
      <c r="I13" s="18"/>
      <c r="J13" s="18"/>
      <c r="K13" s="16"/>
      <c r="L13" s="16"/>
      <c r="M13" s="15"/>
      <c r="N13" s="8"/>
      <c r="O13" s="6"/>
    </row>
    <row r="14" spans="1:15" ht="16.5" x14ac:dyDescent="0.3">
      <c r="A14" s="28" t="s">
        <v>2</v>
      </c>
      <c r="B14" s="40">
        <f>B5</f>
        <v>382000</v>
      </c>
      <c r="C14" s="40"/>
      <c r="D14" s="30"/>
      <c r="E14" s="14"/>
      <c r="F14" s="16"/>
      <c r="H14" s="24"/>
      <c r="I14" s="18"/>
      <c r="J14" s="18"/>
      <c r="K14" s="16"/>
      <c r="L14" s="16"/>
      <c r="M14" s="15"/>
      <c r="N14" s="8"/>
      <c r="O14" s="6"/>
    </row>
    <row r="15" spans="1:15" ht="16.5" x14ac:dyDescent="0.3">
      <c r="A15" s="28" t="s">
        <v>10</v>
      </c>
      <c r="B15" s="40">
        <f>B14+B13</f>
        <v>394600</v>
      </c>
      <c r="C15" s="40"/>
      <c r="D15" s="30"/>
      <c r="E15" s="14"/>
      <c r="F15" s="16"/>
      <c r="G15" s="25">
        <f>12.62*10.764</f>
        <v>135.84168</v>
      </c>
      <c r="H15" s="24">
        <f>400000/10.764</f>
        <v>37160.906726124122</v>
      </c>
      <c r="I15" s="16">
        <f>136*37161</f>
        <v>5053896</v>
      </c>
      <c r="J15" s="16"/>
      <c r="K15" s="16">
        <f>12.62</f>
        <v>12.62</v>
      </c>
      <c r="L15" s="16">
        <v>400000</v>
      </c>
      <c r="M15" s="15">
        <f>L15*K15</f>
        <v>5048000</v>
      </c>
      <c r="N15" s="8"/>
      <c r="O15" s="6"/>
    </row>
    <row r="16" spans="1:15" ht="16.5" x14ac:dyDescent="0.3">
      <c r="A16" s="50" t="s">
        <v>26</v>
      </c>
      <c r="B16" s="52">
        <v>12.62</v>
      </c>
      <c r="C16" s="32">
        <v>12.62</v>
      </c>
      <c r="D16">
        <v>36500</v>
      </c>
      <c r="E16" s="14">
        <f>D16*C16</f>
        <v>460630</v>
      </c>
      <c r="F16" s="24"/>
      <c r="G16" s="25">
        <f>12.62*10.764</f>
        <v>135.84168</v>
      </c>
      <c r="H16" s="13">
        <f>21780/10.764</f>
        <v>2023.4113712374583</v>
      </c>
      <c r="I16" s="14">
        <f>136*2023</f>
        <v>275128</v>
      </c>
      <c r="K16" s="16">
        <f>12.62</f>
        <v>12.62</v>
      </c>
      <c r="L16">
        <v>21780</v>
      </c>
      <c r="M16" s="15">
        <v>274863</v>
      </c>
      <c r="N16" s="11"/>
      <c r="O16" s="6"/>
    </row>
    <row r="17" spans="1:15" ht="16.5" x14ac:dyDescent="0.3">
      <c r="A17" s="50" t="s">
        <v>11</v>
      </c>
      <c r="B17" s="51">
        <f>B16*B15</f>
        <v>4979852</v>
      </c>
      <c r="C17" s="35">
        <f>C16*C3</f>
        <v>274863.59999999998</v>
      </c>
      <c r="D17" s="14">
        <f>C17+B17</f>
        <v>5254715.5999999996</v>
      </c>
      <c r="E17" s="14"/>
      <c r="F17" s="24"/>
      <c r="G17" s="24"/>
      <c r="H17" s="13"/>
      <c r="I17" s="14">
        <f>SUM(I15:I16)</f>
        <v>5329024</v>
      </c>
      <c r="M17">
        <f>SUM(M15:M16)</f>
        <v>5322863</v>
      </c>
      <c r="N17" s="13">
        <f>M17*0.03/12</f>
        <v>13307.157499999999</v>
      </c>
      <c r="O17" s="12"/>
    </row>
    <row r="18" spans="1:15" ht="16.5" x14ac:dyDescent="0.3">
      <c r="A18" s="50" t="s">
        <v>12</v>
      </c>
      <c r="B18" s="51">
        <f>12.62*B4</f>
        <v>227160</v>
      </c>
      <c r="C18" s="35"/>
      <c r="D18" s="30"/>
      <c r="E18" s="14"/>
      <c r="F18" s="14"/>
      <c r="G18" s="14"/>
      <c r="M18">
        <f>M17*0.9</f>
        <v>4790576.7</v>
      </c>
      <c r="N18" s="14">
        <f>N17/10.764</f>
        <v>1236.2650966183576</v>
      </c>
    </row>
    <row r="19" spans="1:15" ht="16.5" x14ac:dyDescent="0.3">
      <c r="A19" s="44" t="s">
        <v>16</v>
      </c>
      <c r="B19" s="45">
        <f>B17*0.03/12</f>
        <v>12449.63</v>
      </c>
      <c r="C19" s="35"/>
      <c r="D19" s="43"/>
      <c r="E19" s="14"/>
      <c r="G19">
        <v>10.97</v>
      </c>
      <c r="I19" s="14"/>
      <c r="M19">
        <f>M17*0.8</f>
        <v>4258290.4000000004</v>
      </c>
    </row>
    <row r="20" spans="1:15" x14ac:dyDescent="0.25">
      <c r="B20" s="23"/>
      <c r="C20" s="23"/>
      <c r="G20">
        <f>G19*1.15</f>
        <v>12.615499999999999</v>
      </c>
      <c r="I20">
        <v>135</v>
      </c>
    </row>
    <row r="21" spans="1:15" x14ac:dyDescent="0.25">
      <c r="B21" s="23"/>
      <c r="C21" s="23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0" t="s">
        <v>20</v>
      </c>
      <c r="C24" s="20" t="s">
        <v>15</v>
      </c>
      <c r="D24" s="19" t="s">
        <v>21</v>
      </c>
      <c r="E24" s="19"/>
      <c r="F24" s="19" t="s">
        <v>11</v>
      </c>
      <c r="G24" s="19" t="s">
        <v>17</v>
      </c>
      <c r="H24" s="19" t="s">
        <v>18</v>
      </c>
      <c r="I24" s="19" t="s">
        <v>19</v>
      </c>
      <c r="J24" s="19"/>
    </row>
    <row r="25" spans="1:15" ht="17.25" x14ac:dyDescent="0.3">
      <c r="B25" s="20"/>
      <c r="C25" s="20">
        <v>551</v>
      </c>
      <c r="D25" s="19"/>
      <c r="E25" s="19"/>
      <c r="F25" s="19">
        <v>9499000</v>
      </c>
      <c r="G25" s="21">
        <f t="shared" ref="G25:G31" si="0">F25/C25</f>
        <v>17239.564428312158</v>
      </c>
      <c r="H25" s="21" t="e">
        <f>F25/D25</f>
        <v>#DIV/0!</v>
      </c>
      <c r="I25" s="21" t="e">
        <f t="shared" ref="I25:I31" si="1">F25/B25</f>
        <v>#DIV/0!</v>
      </c>
      <c r="J25" s="19">
        <f>D25/C25</f>
        <v>0</v>
      </c>
      <c r="K25" s="27"/>
    </row>
    <row r="26" spans="1:15" ht="17.25" x14ac:dyDescent="0.3">
      <c r="B26" s="20"/>
      <c r="C26" s="20">
        <v>618</v>
      </c>
      <c r="D26" s="19"/>
      <c r="E26" s="19"/>
      <c r="F26" s="19">
        <v>10400000</v>
      </c>
      <c r="G26" s="21">
        <f t="shared" si="0"/>
        <v>16828.478964401296</v>
      </c>
      <c r="H26" s="21" t="e">
        <f>F26/D26</f>
        <v>#DIV/0!</v>
      </c>
      <c r="I26" s="21" t="e">
        <f t="shared" si="1"/>
        <v>#DIV/0!</v>
      </c>
      <c r="J26" s="19">
        <f>D26/C26</f>
        <v>0</v>
      </c>
      <c r="K26" s="27"/>
    </row>
    <row r="27" spans="1:15" x14ac:dyDescent="0.25">
      <c r="B27" s="20"/>
      <c r="C27" s="20">
        <v>575</v>
      </c>
      <c r="D27" s="19"/>
      <c r="E27" s="19"/>
      <c r="F27" s="21">
        <v>9526000</v>
      </c>
      <c r="G27" s="21">
        <f t="shared" si="0"/>
        <v>16566.956521739132</v>
      </c>
      <c r="H27" s="21" t="e">
        <f>F27/D27</f>
        <v>#DIV/0!</v>
      </c>
      <c r="I27" s="21" t="e">
        <f t="shared" si="1"/>
        <v>#DIV/0!</v>
      </c>
      <c r="J27" s="19"/>
    </row>
    <row r="28" spans="1:15" x14ac:dyDescent="0.25">
      <c r="B28" s="20"/>
      <c r="C28" s="20">
        <v>558</v>
      </c>
      <c r="D28" s="19"/>
      <c r="E28" s="19"/>
      <c r="F28" s="21">
        <v>11200000</v>
      </c>
      <c r="G28" s="21">
        <f t="shared" si="0"/>
        <v>20071.684587813619</v>
      </c>
      <c r="H28" s="21" t="e">
        <f t="shared" ref="H28:H31" si="2">F28/D28</f>
        <v>#DIV/0!</v>
      </c>
      <c r="I28" s="21" t="e">
        <f t="shared" si="1"/>
        <v>#DIV/0!</v>
      </c>
      <c r="J28" s="19"/>
    </row>
    <row r="29" spans="1:15" x14ac:dyDescent="0.25">
      <c r="C29" s="20">
        <v>421</v>
      </c>
      <c r="D29" s="36"/>
      <c r="F29" s="37">
        <v>7000000</v>
      </c>
      <c r="G29" s="37">
        <f t="shared" si="0"/>
        <v>16627.0783847981</v>
      </c>
      <c r="H29" s="21" t="e">
        <f t="shared" si="2"/>
        <v>#DIV/0!</v>
      </c>
      <c r="I29" s="37" t="e">
        <f t="shared" si="1"/>
        <v>#DIV/0!</v>
      </c>
    </row>
    <row r="30" spans="1:15" x14ac:dyDescent="0.25">
      <c r="C30" s="17">
        <v>409</v>
      </c>
      <c r="F30" s="37">
        <v>6799000</v>
      </c>
      <c r="G30" s="37">
        <f t="shared" si="0"/>
        <v>16623.471882640588</v>
      </c>
      <c r="H30" s="37" t="e">
        <f t="shared" si="2"/>
        <v>#DIV/0!</v>
      </c>
      <c r="I30" s="37" t="e">
        <f t="shared" si="1"/>
        <v>#DIV/0!</v>
      </c>
      <c r="J30">
        <f>B30/C30</f>
        <v>0</v>
      </c>
    </row>
    <row r="31" spans="1:15" x14ac:dyDescent="0.25">
      <c r="F31" s="36"/>
      <c r="G31" s="37" t="e">
        <f t="shared" si="0"/>
        <v>#DIV/0!</v>
      </c>
      <c r="H31" s="37" t="e">
        <f t="shared" si="2"/>
        <v>#DIV/0!</v>
      </c>
      <c r="I31" s="37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17">
        <f>56.28*10.764</f>
        <v>605.79791999999998</v>
      </c>
      <c r="C33" s="17">
        <v>9794643</v>
      </c>
      <c r="D33">
        <f>C33/B33</f>
        <v>16168.168751718395</v>
      </c>
      <c r="E33">
        <v>685630</v>
      </c>
      <c r="F33">
        <v>30000</v>
      </c>
      <c r="G33">
        <f>F33+E33+C33</f>
        <v>10510273</v>
      </c>
      <c r="H33">
        <f>G33/B33</f>
        <v>17349.470265596159</v>
      </c>
      <c r="I33" s="14" t="e">
        <f>G33/#REF!</f>
        <v>#REF!</v>
      </c>
      <c r="J33" t="e">
        <f>G33/A33</f>
        <v>#DIV/0!</v>
      </c>
    </row>
    <row r="34" spans="1:12" x14ac:dyDescent="0.25">
      <c r="B34" s="17">
        <f>37.97*10.764</f>
        <v>408.70907999999997</v>
      </c>
      <c r="C34" s="17">
        <v>5330357</v>
      </c>
      <c r="D34">
        <f>C34/B34</f>
        <v>13041.934375424202</v>
      </c>
      <c r="E34">
        <v>201000</v>
      </c>
      <c r="F34">
        <v>30000</v>
      </c>
      <c r="G34">
        <f>F34+E34+C34</f>
        <v>5561357</v>
      </c>
      <c r="H34">
        <f>G34/B34</f>
        <v>13607.128571745949</v>
      </c>
      <c r="I34" s="14" t="e">
        <f>G34/#REF!</f>
        <v>#REF!</v>
      </c>
      <c r="J34" t="e">
        <f>G34/A34</f>
        <v>#DIV/0!</v>
      </c>
      <c r="K34">
        <f>B34+A34</f>
        <v>408.70907999999997</v>
      </c>
      <c r="L34">
        <f>G34/K34</f>
        <v>13607.128571745949</v>
      </c>
    </row>
    <row r="35" spans="1:12" x14ac:dyDescent="0.25">
      <c r="B35" s="17">
        <f>57.43*10.764</f>
        <v>618.17651999999998</v>
      </c>
      <c r="C35" s="17">
        <v>9973214</v>
      </c>
      <c r="D35">
        <f>C35/B35</f>
        <v>16133.27856580512</v>
      </c>
      <c r="E35">
        <v>698130</v>
      </c>
      <c r="F35">
        <v>30000</v>
      </c>
      <c r="G35">
        <f>F35+E35+C35</f>
        <v>10701344</v>
      </c>
      <c r="H35">
        <f>G35/B35</f>
        <v>17311.146013763188</v>
      </c>
    </row>
    <row r="36" spans="1:12" ht="15.75" x14ac:dyDescent="0.25">
      <c r="A36" s="15"/>
      <c r="B36" s="17">
        <f>57.43*10.764</f>
        <v>618.17651999999998</v>
      </c>
    </row>
    <row r="37" spans="1:12" ht="15.75" x14ac:dyDescent="0.25">
      <c r="A37" s="15"/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2023-09-12T06:29:37Z</dcterms:modified>
</cp:coreProperties>
</file>