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B764B47-9516-4CF4-8747-C174889DA5FE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4" i="1" l="1"/>
  <c r="J27" i="1"/>
  <c r="K16" i="1"/>
  <c r="J16" i="1"/>
  <c r="H16" i="1"/>
  <c r="G16" i="1"/>
  <c r="H6" i="1"/>
  <c r="B18" i="1"/>
  <c r="G32" i="1" l="1"/>
  <c r="H32" i="1"/>
  <c r="I32" i="1"/>
  <c r="J4" i="1" l="1"/>
  <c r="H27" i="1" l="1"/>
  <c r="K35" i="1" l="1"/>
  <c r="J5" i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4" i="1"/>
  <c r="J34" i="1" s="1"/>
  <c r="G35" i="1"/>
  <c r="L35" i="1" s="1"/>
  <c r="H36" i="1"/>
  <c r="H35" i="1" l="1"/>
  <c r="J35" i="1"/>
  <c r="H34" i="1"/>
  <c r="I34" i="1"/>
  <c r="D35" i="1" l="1"/>
  <c r="J26" i="1" l="1"/>
  <c r="I30" i="1" l="1"/>
  <c r="I29" i="1"/>
  <c r="I31" i="1"/>
  <c r="D36" i="1" l="1"/>
  <c r="I25" i="1"/>
  <c r="I35" i="1" l="1"/>
  <c r="D34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  <c r="C17" i="1" s="1"/>
  <c r="B19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<sst xmlns="http://schemas.openxmlformats.org/spreadsheetml/2006/main" count="31" uniqueCount="29">
  <si>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</si>
  <si>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</si>
  <si>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</si>
  <si>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</si>
  <si>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</si>
  <si>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</si>
  <si>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</si>
  <si>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</si>
  <si>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</si>
  <si>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</si>
  <si>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</si>
  <si>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</si>
  <si>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</si>
  <si>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</si>
  <si>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</si>
  <si>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</si>
  <si>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</si>
  <si>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</si>
  <si>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</si>
  <si>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</si>
  <si>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</si>
  <si>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</si>
  <si>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</si>
  <si>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</si>
  <si>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</si>
  <si>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</t>
  </si>
  <si>
    <t>Value / RV</t>
  </si>
  <si>
    <t>Built up area</t>
  </si>
  <si>
    <t>Terrace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</si>
</sst>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10" fontId="10" fillId="0" borderId="1" xfId="1" applyNumberFormat="1" applyFont="1" applyBorder="1"/>
    <xf numFmtId="43" fontId="10" fillId="0" borderId="1" xfId="1" applyFont="1" applyBorder="1"/>
    <xf numFmtId="43" fontId="12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10" fillId="0" borderId="1" xfId="1" applyNumberFormat="1" applyFont="1" applyBorder="1"/>
    <xf numFmtId="164" fontId="7" fillId="0" borderId="0" xfId="0" applyNumberFormat="1" applyFont="1"/>
    <xf numFmtId="0" fontId="12" fillId="2" borderId="1" xfId="0" applyFont="1" applyFill="1" applyBorder="1"/>
    <xf numFmtId="0" fontId="10" fillId="2" borderId="1" xfId="0" applyFont="1" applyFill="1" applyBorder="1"/>
    <xf numFmtId="43" fontId="12" fillId="2" borderId="1" xfId="0" applyNumberFormat="1" applyFont="1" applyFill="1" applyBorder="1"/>
    <xf numFmtId="43" fontId="13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43" fontId="11" fillId="0" borderId="1" xfId="1" applyFont="1" applyFill="1" applyBorder="1" applyAlignment="1">
      <alignment wrapText="1"/>
    </xf>
    <xf numFmtId="43" fontId="11" fillId="0" borderId="1" xfId="1" applyFont="1" applyFill="1" applyBorder="1"/>
    <xf numFmtId="0" fontId="13" fillId="2" borderId="1" xfId="0" applyFont="1" applyFill="1" applyBorder="1"/>
    <xf numFmtId="43" fontId="11" fillId="2" borderId="1" xfId="0" applyNumberFormat="1" applyFont="1" applyFill="1" applyBorder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572431</xdr:colOff>
      <xdr:row>40</xdr:row>
      <xdr:rowOff>48695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C05F47-190C-48E8-B363-099D627DD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68431" cy="7668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18</xdr:row>
      <xdr:rowOff>66675</xdr:rowOff>
    </xdr:from>
    <xdr:to>
      <xdr:col>28</xdr:col>
      <xdr:colOff>278633</xdr:colOff>
      <xdr:row>61</xdr:row>
      <xdr:rowOff>48766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4150BD-DD93-4C8E-8713-E05BD6F51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3495675"/>
          <a:ext cx="17252183" cy="8173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259168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51A8C3-AD0B-4983-BEBA-366F7B58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9968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392196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C881DF-F213-4D39-A624-19FAA945F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74596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39892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841FC4-D442-4251-BD22-9E211FBA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41492" cy="8516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383010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71ADB0-5FF6-412E-BD29-BFF168B50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03810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zoomScaleNormal="100" workbookViewId="0">
      <selection activeCell="I20" sqref="I20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1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2"/>
      <c r="C2" s="42"/>
      <c r="D2" s="32"/>
      <c r="E2" s="19"/>
      <c r="F2" t="s">
        <v>13</v>
      </c>
      <c r="I2" s="6"/>
      <c r="L2" s="5"/>
      <c r="O2" s="6"/>
    </row>
    <row r="3" spans="1:15" ht="16.5" x14ac:dyDescent="0.3">
      <c r="A3" s="31" t="s">
        <v>0</v>
      </c>
      <c r="B3" s="43">
        <v>23500</v>
      </c>
      <c r="C3" s="43"/>
      <c r="D3" s="33"/>
      <c r="E3" s="15"/>
      <c r="F3" s="5">
        <v>2006</v>
      </c>
      <c r="G3" s="7">
        <v>2023</v>
      </c>
      <c r="H3" s="8">
        <f>G3-F3</f>
        <v>17</v>
      </c>
      <c r="I3" s="6"/>
      <c r="J3">
        <v>26620</v>
      </c>
      <c r="L3" s="5"/>
      <c r="M3" s="7"/>
      <c r="N3" s="8"/>
      <c r="O3" s="6"/>
    </row>
    <row r="4" spans="1:15" ht="33" x14ac:dyDescent="0.3">
      <c r="A4" s="34" t="s">
        <v>1</v>
      </c>
      <c r="B4" s="43">
        <v>2800</v>
      </c>
      <c r="C4" s="43"/>
      <c r="D4" s="33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3">
        <f>B3-B4</f>
        <v>20700</v>
      </c>
      <c r="C5" s="54"/>
      <c r="F5" t="s">
        <v>24</v>
      </c>
      <c r="G5" s="33" t="s">
        <v>27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3">
        <f>B4</f>
        <v>2800</v>
      </c>
      <c r="C6" s="55"/>
      <c r="E6" s="15" t="s">
        <v>15</v>
      </c>
      <c r="F6" s="15">
        <v>856</v>
      </c>
      <c r="G6" s="33">
        <v>1110</v>
      </c>
      <c r="H6" s="23">
        <f>G6/F6</f>
        <v>1.2967289719626167</v>
      </c>
      <c r="I6" s="50"/>
      <c r="J6" s="20"/>
      <c r="L6" s="5"/>
      <c r="M6" s="7"/>
      <c r="N6" s="8"/>
      <c r="O6" s="6"/>
    </row>
    <row r="7" spans="1:15" ht="16.5" x14ac:dyDescent="0.3">
      <c r="A7" s="31" t="s">
        <v>4</v>
      </c>
      <c r="B7" s="35">
        <v>17</v>
      </c>
      <c r="C7" s="35"/>
      <c r="F7" s="15"/>
      <c r="G7" s="33"/>
      <c r="H7" s="23"/>
      <c r="I7" s="50"/>
      <c r="J7" s="20"/>
      <c r="L7" s="5"/>
      <c r="M7" s="10"/>
      <c r="N7" s="11"/>
      <c r="O7" s="6"/>
    </row>
    <row r="8" spans="1:15" ht="16.5" x14ac:dyDescent="0.3">
      <c r="A8" s="31" t="s">
        <v>5</v>
      </c>
      <c r="B8" s="35">
        <f>B9-B7</f>
        <v>43</v>
      </c>
      <c r="C8" s="35"/>
      <c r="F8" s="15"/>
      <c r="G8" s="45"/>
      <c r="H8" s="52"/>
      <c r="I8" s="20"/>
      <c r="J8" s="20"/>
      <c r="L8" s="5"/>
      <c r="M8" s="10"/>
      <c r="N8" s="11"/>
      <c r="O8" s="6"/>
    </row>
    <row r="9" spans="1:15" ht="16.5" x14ac:dyDescent="0.3">
      <c r="A9" s="31" t="s">
        <v>6</v>
      </c>
      <c r="B9" s="35">
        <v>60</v>
      </c>
      <c r="C9" s="35"/>
      <c r="F9" s="27"/>
      <c r="G9" s="37"/>
      <c r="H9" s="51"/>
      <c r="I9" s="20"/>
      <c r="J9" s="20"/>
      <c r="K9" s="18"/>
      <c r="L9" s="18"/>
      <c r="M9" s="16"/>
      <c r="N9" s="11"/>
      <c r="O9" s="6"/>
    </row>
    <row r="10" spans="1:15" ht="33" x14ac:dyDescent="0.3">
      <c r="A10" s="34" t="s">
        <v>7</v>
      </c>
      <c r="B10" s="35">
        <f>90*B7/B9</f>
        <v>25.5</v>
      </c>
      <c r="C10" s="35"/>
      <c r="F10" s="15"/>
      <c r="G10" s="37"/>
      <c r="H10" s="51"/>
      <c r="I10" s="20"/>
      <c r="J10" s="20"/>
      <c r="K10" s="18"/>
      <c r="L10" s="18"/>
      <c r="M10" s="16"/>
      <c r="N10" s="11"/>
      <c r="O10" s="6"/>
    </row>
    <row r="11" spans="1:15" ht="16.5" x14ac:dyDescent="0.3">
      <c r="A11" s="31"/>
      <c r="B11" s="44">
        <f>B10%</f>
        <v>0.255</v>
      </c>
      <c r="C11" s="44"/>
      <c r="D11" s="36"/>
      <c r="E11" s="29"/>
      <c r="F11" s="15"/>
      <c r="G11" s="37"/>
      <c r="H11" s="53"/>
      <c r="I11" s="20"/>
      <c r="J11" s="20"/>
      <c r="K11" s="18"/>
      <c r="L11" s="18"/>
      <c r="M11" s="16"/>
      <c r="N11" s="12"/>
      <c r="O11" s="6"/>
    </row>
    <row r="12" spans="1:15" ht="16.5" x14ac:dyDescent="0.3">
      <c r="A12" s="31" t="s">
        <v>8</v>
      </c>
      <c r="B12" s="43">
        <f>B6*B11</f>
        <v>714</v>
      </c>
      <c r="C12" s="43"/>
      <c r="E12" s="1"/>
      <c r="G12" s="14"/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1" t="s">
        <v>9</v>
      </c>
      <c r="B13" s="43">
        <f>B6-B12</f>
        <v>2086</v>
      </c>
      <c r="C13" s="43"/>
      <c r="D13" s="37"/>
      <c r="E13" s="1"/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1" t="s">
        <v>2</v>
      </c>
      <c r="B14" s="43">
        <f>B5</f>
        <v>20700</v>
      </c>
      <c r="C14" s="43"/>
      <c r="D14" s="33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1" t="s">
        <v>10</v>
      </c>
      <c r="B15" s="43">
        <f>B14+B13</f>
        <v>22786</v>
      </c>
      <c r="C15" s="43"/>
      <c r="D15" s="33"/>
      <c r="E15" s="15"/>
      <c r="F15" s="18" t="s">
        <v>25</v>
      </c>
      <c r="G15" s="15" t="s">
        <v>28</v>
      </c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48" t="s">
        <v>23</v>
      </c>
      <c r="B16" s="47">
        <v>856</v>
      </c>
      <c r="C16" s="35"/>
      <c r="E16" s="15"/>
      <c r="F16" s="27">
        <v>864</v>
      </c>
      <c r="G16" s="28">
        <f>34+24</f>
        <v>58</v>
      </c>
      <c r="H16" s="14">
        <f>F16+G16</f>
        <v>922</v>
      </c>
      <c r="I16" s="13">
        <v>21000</v>
      </c>
      <c r="J16">
        <f>I16*H16</f>
        <v>19362000</v>
      </c>
      <c r="K16">
        <f>J16/856</f>
        <v>22619.158878504673</v>
      </c>
      <c r="L16" s="5"/>
      <c r="N16" s="11"/>
      <c r="O16" s="6"/>
    </row>
    <row r="17" spans="1:15" ht="16.5" x14ac:dyDescent="0.3">
      <c r="A17" s="56" t="s">
        <v>26</v>
      </c>
      <c r="B17" s="57">
        <f>B16*B15</f>
        <v>19504816</v>
      </c>
      <c r="C17" s="38">
        <f>B17*75%</f>
        <v>14628612</v>
      </c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6" t="s">
        <v>12</v>
      </c>
      <c r="B18" s="57">
        <f>870*B4</f>
        <v>2436000</v>
      </c>
      <c r="C18" s="38"/>
      <c r="D18" s="33"/>
      <c r="E18" s="15"/>
      <c r="F18" s="15"/>
      <c r="G18" s="15"/>
      <c r="I18" s="6"/>
    </row>
    <row r="19" spans="1:15" ht="16.5" x14ac:dyDescent="0.3">
      <c r="A19" s="47" t="s">
        <v>16</v>
      </c>
      <c r="B19" s="49">
        <f>B17*0.025/12</f>
        <v>40635.033333333333</v>
      </c>
      <c r="C19" s="38"/>
      <c r="D19" s="46"/>
      <c r="E19" s="15"/>
      <c r="I19" s="15"/>
    </row>
    <row r="20" spans="1:15" x14ac:dyDescent="0.25">
      <c r="B20" s="25"/>
      <c r="C20" s="25"/>
    </row>
    <row r="21" spans="1:15" x14ac:dyDescent="0.25">
      <c r="B21" s="25"/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>
        <v>1110</v>
      </c>
      <c r="C25" s="22"/>
      <c r="D25" s="21"/>
      <c r="E25" s="21"/>
      <c r="F25" s="21">
        <v>13800000</v>
      </c>
      <c r="G25" s="23" t="e">
        <f t="shared" ref="G25:G32" si="0">F25/C25</f>
        <v>#DIV/0!</v>
      </c>
      <c r="H25" s="23" t="e">
        <f>F25/D25</f>
        <v>#DIV/0!</v>
      </c>
      <c r="I25" s="23">
        <f t="shared" ref="I25:I32" si="1">F25/B25</f>
        <v>12432.432432432432</v>
      </c>
      <c r="J25" s="21" t="e">
        <f>D25/C25</f>
        <v>#DIV/0!</v>
      </c>
      <c r="K25" s="30"/>
    </row>
    <row r="26" spans="1:15" ht="17.25" x14ac:dyDescent="0.3">
      <c r="B26" s="22"/>
      <c r="C26" s="58">
        <v>1000</v>
      </c>
      <c r="D26" s="59"/>
      <c r="E26" s="59"/>
      <c r="F26" s="59">
        <v>20500000</v>
      </c>
      <c r="G26" s="60">
        <f t="shared" si="0"/>
        <v>20500</v>
      </c>
      <c r="H26" s="23" t="e">
        <f>F26/D26</f>
        <v>#DIV/0!</v>
      </c>
      <c r="I26" s="23" t="e">
        <f t="shared" si="1"/>
        <v>#DIV/0!</v>
      </c>
      <c r="J26" s="21">
        <f>D26/C26</f>
        <v>0</v>
      </c>
      <c r="K26" s="30"/>
    </row>
    <row r="27" spans="1:15" x14ac:dyDescent="0.25">
      <c r="B27" s="22"/>
      <c r="C27" s="58">
        <v>1000</v>
      </c>
      <c r="D27" s="59">
        <v>1500</v>
      </c>
      <c r="E27" s="59"/>
      <c r="F27" s="60">
        <v>23500000</v>
      </c>
      <c r="G27" s="60">
        <f t="shared" si="0"/>
        <v>23500</v>
      </c>
      <c r="H27" s="23">
        <f>F27/D27</f>
        <v>15666.666666666666</v>
      </c>
      <c r="I27" s="23" t="e">
        <f t="shared" si="1"/>
        <v>#DIV/0!</v>
      </c>
      <c r="J27" s="21">
        <f>D27/C27</f>
        <v>1.5</v>
      </c>
    </row>
    <row r="28" spans="1:15" x14ac:dyDescent="0.25">
      <c r="B28" s="22"/>
      <c r="C28" s="22">
        <v>700</v>
      </c>
      <c r="D28" s="21"/>
      <c r="E28" s="21"/>
      <c r="F28" s="23">
        <v>16000000</v>
      </c>
      <c r="G28" s="23">
        <f t="shared" si="0"/>
        <v>22857.142857142859</v>
      </c>
      <c r="H28" s="23" t="e">
        <f t="shared" ref="H28:H32" si="2">F28/D28</f>
        <v>#DIV/0!</v>
      </c>
      <c r="I28" s="23" t="e">
        <f t="shared" si="1"/>
        <v>#DIV/0!</v>
      </c>
      <c r="J28" s="21"/>
    </row>
    <row r="29" spans="1:15" x14ac:dyDescent="0.25">
      <c r="C29" s="22">
        <v>800</v>
      </c>
      <c r="D29" s="39"/>
      <c r="F29" s="40">
        <v>18000000</v>
      </c>
      <c r="G29" s="40">
        <f t="shared" si="0"/>
        <v>22500</v>
      </c>
      <c r="H29" s="23" t="e">
        <f t="shared" si="2"/>
        <v>#DIV/0!</v>
      </c>
      <c r="I29" s="40" t="e">
        <f t="shared" si="1"/>
        <v>#DIV/0!</v>
      </c>
    </row>
    <row r="30" spans="1:15" x14ac:dyDescent="0.25">
      <c r="F30" s="40"/>
      <c r="G30" s="40" t="e">
        <f t="shared" si="0"/>
        <v>#DIV/0!</v>
      </c>
      <c r="H30" s="40" t="e">
        <f t="shared" si="2"/>
        <v>#DIV/0!</v>
      </c>
      <c r="I30" s="40" t="e">
        <f t="shared" si="1"/>
        <v>#DIV/0!</v>
      </c>
      <c r="J30" t="e">
        <f>B30/C30</f>
        <v>#DIV/0!</v>
      </c>
    </row>
    <row r="31" spans="1:15" x14ac:dyDescent="0.25">
      <c r="F31" s="39"/>
      <c r="G31" s="40" t="e">
        <f t="shared" si="0"/>
        <v>#DIV/0!</v>
      </c>
      <c r="H31" s="40" t="e">
        <f t="shared" si="2"/>
        <v>#DIV/0!</v>
      </c>
      <c r="I31" s="40" t="e">
        <f t="shared" si="1"/>
        <v>#DIV/0!</v>
      </c>
    </row>
    <row r="32" spans="1:15" x14ac:dyDescent="0.25">
      <c r="F32" s="40"/>
      <c r="G32" s="15" t="e">
        <f t="shared" si="0"/>
        <v>#DIV/0!</v>
      </c>
      <c r="H32" s="15" t="e">
        <f t="shared" si="2"/>
        <v>#DIV/0!</v>
      </c>
      <c r="I32" s="15" t="e">
        <f t="shared" si="1"/>
        <v>#DIV/0!</v>
      </c>
    </row>
    <row r="33" spans="1:12" x14ac:dyDescent="0.25">
      <c r="B33" s="19" t="s">
        <v>22</v>
      </c>
    </row>
    <row r="34" spans="1:12" x14ac:dyDescent="0.25">
      <c r="B34" s="19">
        <f>54.492*10.764+3.483*10.764</f>
        <v>624.04289999999992</v>
      </c>
      <c r="C34" s="19">
        <v>15000000</v>
      </c>
      <c r="D34">
        <f>C34/B34</f>
        <v>24036.809007842254</v>
      </c>
      <c r="E34">
        <v>900000</v>
      </c>
      <c r="F34">
        <v>30000</v>
      </c>
      <c r="G34">
        <f>F34+E34+C34</f>
        <v>15930000</v>
      </c>
      <c r="H34">
        <f>G34/B34</f>
        <v>25527.091166328471</v>
      </c>
      <c r="I34" s="15" t="e">
        <f>G34/#REF!</f>
        <v>#REF!</v>
      </c>
      <c r="J34" t="e">
        <f>G34/A34</f>
        <v>#DIV/0!</v>
      </c>
    </row>
    <row r="35" spans="1:12" x14ac:dyDescent="0.25">
      <c r="D35" t="e">
        <f>C35/B35</f>
        <v>#DIV/0!</v>
      </c>
      <c r="E35">
        <v>201000</v>
      </c>
      <c r="F35">
        <v>30000</v>
      </c>
      <c r="G35">
        <f>F35+E35+C35</f>
        <v>231000</v>
      </c>
      <c r="H35" t="e">
        <f>G35/B35</f>
        <v>#DIV/0!</v>
      </c>
      <c r="I35" s="15" t="e">
        <f>G35/#REF!</f>
        <v>#REF!</v>
      </c>
      <c r="J35" t="e">
        <f>G35/A35</f>
        <v>#DIV/0!</v>
      </c>
      <c r="K35">
        <f>B35+A35</f>
        <v>0</v>
      </c>
      <c r="L35" t="e">
        <f>G35/K35</f>
        <v>#DIV/0!</v>
      </c>
    </row>
    <row r="36" spans="1:12" x14ac:dyDescent="0.25">
      <c r="D36" t="e">
        <f>C36/B36</f>
        <v>#DIV/0!</v>
      </c>
      <c r="H36" t="e">
        <f>G36/B36</f>
        <v>#DIV/0!</v>
      </c>
    </row>
    <row r="37" spans="1:12" ht="15.75" x14ac:dyDescent="0.25">
      <c r="A37" s="17"/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43" spans="1:12" ht="15.75" x14ac:dyDescent="0.25">
      <c r="A43" s="17"/>
    </row>
    <row r="63" spans="4:6" x14ac:dyDescent="0.25">
      <c r="D63" s="15"/>
      <c r="E63" s="15"/>
      <c r="F63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topLeftCell="A19" workbookViewId="0">
      <selection activeCell="W40" sqref="W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2023-09-13T08:43:26Z</dcterms:modified>
</cp:coreProperties>
</file>