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B7F6916-0DDD-4EF1-8F0F-771BB453D7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5" l="1"/>
  <c r="B12" i="5"/>
  <c r="I23" i="5"/>
  <c r="I13" i="5"/>
  <c r="B8" i="5"/>
  <c r="I11" i="5"/>
  <c r="J8" i="5"/>
  <c r="I10" i="5"/>
  <c r="G37" i="5"/>
  <c r="I37" i="5"/>
  <c r="E43" i="5"/>
  <c r="E42" i="5"/>
  <c r="E41" i="5"/>
  <c r="G40" i="5"/>
  <c r="L8" i="5" l="1"/>
  <c r="I34" i="5" l="1"/>
  <c r="L9" i="5"/>
  <c r="I38" i="5" l="1"/>
  <c r="H34" i="5"/>
  <c r="J44" i="5"/>
  <c r="K44" i="5" s="1"/>
  <c r="G44" i="5"/>
  <c r="G41" i="5"/>
  <c r="I36" i="5"/>
  <c r="I33" i="5"/>
  <c r="I35" i="5"/>
  <c r="J43" i="5"/>
  <c r="K43" i="5" s="1"/>
  <c r="G43" i="5"/>
  <c r="J42" i="5"/>
  <c r="K42" i="5" s="1"/>
  <c r="G42" i="5"/>
  <c r="M41" i="5"/>
  <c r="J41" i="5"/>
  <c r="L41" i="5" s="1"/>
  <c r="J40" i="5"/>
  <c r="K40" i="5" s="1"/>
  <c r="H38" i="5"/>
  <c r="G38" i="5"/>
  <c r="H37" i="5"/>
  <c r="H36" i="5"/>
  <c r="G36" i="5"/>
  <c r="H35" i="5"/>
  <c r="G35" i="5"/>
  <c r="G34" i="5"/>
  <c r="H33" i="5"/>
  <c r="G33" i="5"/>
  <c r="K5" i="5"/>
  <c r="L5" i="5" s="1"/>
  <c r="B18" i="5"/>
  <c r="B11" i="5"/>
  <c r="B6" i="5"/>
  <c r="B13" i="5" l="1"/>
  <c r="B15" i="5" s="1"/>
  <c r="B20" i="5" s="1"/>
  <c r="B7" i="5"/>
  <c r="K41" i="5"/>
  <c r="B23" i="5" l="1"/>
  <c r="B22" i="5"/>
  <c r="B21" i="5"/>
</calcChain>
</file>

<file path=xl/sharedStrings.xml><?xml version="1.0" encoding="utf-8"?>
<sst xmlns="http://schemas.openxmlformats.org/spreadsheetml/2006/main" count="32" uniqueCount="32">
  <si>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</si>
  <si>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</si>
  <si>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</si>
  <si>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</si>
  <si>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</si>
  <si>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</si>
  <si>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</si>
  <si>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</si>
  <si>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</si>
  <si>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</si>
  <si>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</si>
  <si>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</si>
  <si>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</si>
  <si>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</si>
  <si>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</si>
  <si>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</si>
  <si>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</si>
  <si>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</si>
  <si>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</si>
  <si>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</si>
  <si>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</si>
  <si>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</si>
  <si>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</si>
  <si>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</si>
  <si>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</si>
  <si>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</si>
  <si>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</si>
  <si>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</si>
  <si>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 area</t>
  </si>
  <si>
    <t>FB area</t>
  </si>
  <si>
    <t>Carpet</t>
  </si>
  <si>
    <t>Dry Yard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</si>
</sst>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43" fontId="0" fillId="0" borderId="0" xfId="0" applyNumberFormat="1"/>
    <xf numFmtId="0" fontId="0" fillId="0" borderId="1" xfId="0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10" fontId="0" fillId="0" borderId="0" xfId="0" applyNumberFormat="1"/>
    <xf numFmtId="0" fontId="2" fillId="0" borderId="1" xfId="0" applyFont="1" applyBorder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25</xdr:col>
      <xdr:colOff>144937</xdr:colOff>
      <xdr:row>89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ED669D-EC80-287E-B1E3-1FF8DA29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763000"/>
          <a:ext cx="14775337" cy="830695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0</xdr:row>
      <xdr:rowOff>0</xdr:rowOff>
    </xdr:from>
    <xdr:to>
      <xdr:col>35</xdr:col>
      <xdr:colOff>325592</xdr:colOff>
      <xdr:row>42</xdr:row>
      <xdr:rowOff>144012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947FAA-32B8-49A3-BC9E-1D1E2DAD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100" y="0"/>
          <a:ext cx="12479492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614B4-6ED8-4959-B6AB-DFE37412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68386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7596F-BE68-403F-947E-CF0CB442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60386" cy="7811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39807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A57FF-ED9D-41E3-83BD-0826558E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31807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4"/>
  <sheetViews>
    <sheetView tabSelected="1" workbookViewId="0">
      <selection activeCell="E25" sqref="E25"/>
    </sheetView>
  </sheetViews>
  <sheetFormatPr defaultRowHeight="15" x14ac:dyDescent="0.25"/>
  <cols>
    <col min="1" max="1" width="28.42578125" bestFit="1" customWidth="1"/>
    <col min="2" max="3" width="14.28515625" bestFit="1" customWidth="1"/>
    <col min="4" max="4" width="12.5703125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</row>
    <row r="3" spans="1:12" x14ac:dyDescent="0.25">
      <c r="A3" s="2" t="s">
        <v>19</v>
      </c>
      <c r="B3" s="2"/>
    </row>
    <row r="4" spans="1:12" x14ac:dyDescent="0.25">
      <c r="A4" s="2" t="s">
        <v>5</v>
      </c>
      <c r="B4" s="2">
        <v>2023</v>
      </c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2018</v>
      </c>
      <c r="I5" s="2">
        <v>2018</v>
      </c>
      <c r="J5" s="2">
        <v>2023</v>
      </c>
      <c r="K5" s="2">
        <f>J5-I5</f>
        <v>5</v>
      </c>
      <c r="L5" s="2">
        <f>K5-60</f>
        <v>-55</v>
      </c>
    </row>
    <row r="6" spans="1:12" x14ac:dyDescent="0.25">
      <c r="A6" s="2" t="s">
        <v>7</v>
      </c>
      <c r="B6" s="2">
        <f>B4-B5</f>
        <v>5</v>
      </c>
      <c r="I6" s="2" t="s">
        <v>3</v>
      </c>
      <c r="J6" s="2"/>
      <c r="K6" s="2"/>
    </row>
    <row r="7" spans="1:12" x14ac:dyDescent="0.25">
      <c r="A7" s="2"/>
      <c r="B7" s="2">
        <f>B6-60</f>
        <v>-55</v>
      </c>
      <c r="I7" s="2" t="s">
        <v>28</v>
      </c>
      <c r="J7" s="2" t="s">
        <v>26</v>
      </c>
      <c r="K7" s="2"/>
      <c r="L7">
        <v>26620</v>
      </c>
    </row>
    <row r="8" spans="1:12" x14ac:dyDescent="0.25">
      <c r="A8" s="2" t="s">
        <v>8</v>
      </c>
      <c r="B8" s="5">
        <f>720*3000</f>
        <v>2160000</v>
      </c>
      <c r="C8" s="1"/>
      <c r="H8" t="s">
        <v>30</v>
      </c>
      <c r="I8" s="9">
        <v>540</v>
      </c>
      <c r="J8">
        <f>66.91*10.764</f>
        <v>720.2192399999999</v>
      </c>
      <c r="K8" s="2"/>
      <c r="L8">
        <f>L7/100*105</f>
        <v>27951</v>
      </c>
    </row>
    <row r="9" spans="1:12" x14ac:dyDescent="0.25">
      <c r="A9" s="2" t="s">
        <v>9</v>
      </c>
      <c r="B9" s="2"/>
      <c r="H9" t="s">
        <v>31</v>
      </c>
      <c r="I9" s="2">
        <v>60</v>
      </c>
      <c r="J9" s="2"/>
      <c r="K9" s="2"/>
      <c r="L9">
        <f>L8/10.764</f>
        <v>2596.711259754738</v>
      </c>
    </row>
    <row r="10" spans="1:12" x14ac:dyDescent="0.25">
      <c r="A10" s="2"/>
      <c r="B10" s="2"/>
      <c r="I10" s="9">
        <f>SUM(I8:I9)</f>
        <v>600</v>
      </c>
      <c r="J10" s="2"/>
      <c r="K10" s="2"/>
    </row>
    <row r="11" spans="1:12" x14ac:dyDescent="0.25">
      <c r="A11" s="2" t="s">
        <v>10</v>
      </c>
      <c r="B11" s="2">
        <f>100-10</f>
        <v>90</v>
      </c>
      <c r="I11" s="9">
        <f>I10*1.2</f>
        <v>720</v>
      </c>
      <c r="J11" s="2"/>
      <c r="K11" s="2"/>
    </row>
    <row r="12" spans="1:12" x14ac:dyDescent="0.25">
      <c r="A12" s="2" t="s">
        <v>11</v>
      </c>
      <c r="B12" s="2">
        <f>B11*B6/60</f>
        <v>7.5</v>
      </c>
      <c r="I12">
        <v>17000</v>
      </c>
    </row>
    <row r="13" spans="1:12" x14ac:dyDescent="0.25">
      <c r="A13" s="2"/>
      <c r="B13" s="6">
        <f>B12%</f>
        <v>7.4999999999999997E-2</v>
      </c>
      <c r="C13" s="8"/>
      <c r="I13">
        <f>I12*I11</f>
        <v>12240000</v>
      </c>
    </row>
    <row r="14" spans="1:12" x14ac:dyDescent="0.25">
      <c r="A14" s="2"/>
      <c r="B14" s="2"/>
    </row>
    <row r="15" spans="1:12" x14ac:dyDescent="0.25">
      <c r="A15" s="2" t="s">
        <v>12</v>
      </c>
      <c r="B15" s="5">
        <f>ROUND((B8*B13),0)</f>
        <v>162000</v>
      </c>
      <c r="C15" s="1"/>
    </row>
    <row r="16" spans="1:12" x14ac:dyDescent="0.25">
      <c r="A16" s="2" t="s">
        <v>2</v>
      </c>
      <c r="B16" s="5">
        <v>600</v>
      </c>
      <c r="C16" s="1"/>
    </row>
    <row r="17" spans="1:12" x14ac:dyDescent="0.25">
      <c r="A17" s="2" t="s">
        <v>25</v>
      </c>
      <c r="B17" s="2">
        <v>24500</v>
      </c>
    </row>
    <row r="18" spans="1:12" x14ac:dyDescent="0.25">
      <c r="A18" s="2" t="s">
        <v>13</v>
      </c>
      <c r="B18" s="5">
        <f>B17*B16</f>
        <v>14700000</v>
      </c>
      <c r="C18" s="1"/>
      <c r="I18" t="s">
        <v>27</v>
      </c>
      <c r="J18" t="s">
        <v>29</v>
      </c>
    </row>
    <row r="19" spans="1:12" x14ac:dyDescent="0.25">
      <c r="A19" s="2" t="s">
        <v>14</v>
      </c>
      <c r="B19" s="2"/>
      <c r="I19">
        <v>514</v>
      </c>
    </row>
    <row r="20" spans="1:12" x14ac:dyDescent="0.25">
      <c r="A20" s="4" t="s">
        <v>15</v>
      </c>
      <c r="B20" s="7">
        <f>B18-B15</f>
        <v>14538000</v>
      </c>
      <c r="C20" s="1"/>
      <c r="D20" s="1"/>
      <c r="I20">
        <v>65</v>
      </c>
    </row>
    <row r="21" spans="1:12" x14ac:dyDescent="0.25">
      <c r="A21" s="4" t="s">
        <v>16</v>
      </c>
      <c r="B21" s="7">
        <f>ROUND((B20*90%),0)</f>
        <v>13084200</v>
      </c>
      <c r="C21" s="1"/>
      <c r="I21">
        <v>19</v>
      </c>
    </row>
    <row r="22" spans="1:12" x14ac:dyDescent="0.25">
      <c r="A22" s="4" t="s">
        <v>17</v>
      </c>
      <c r="B22" s="7">
        <f>ROUND((B20*80%),0)</f>
        <v>11630400</v>
      </c>
      <c r="C22" s="1"/>
      <c r="I22">
        <v>21</v>
      </c>
    </row>
    <row r="23" spans="1:12" x14ac:dyDescent="0.25">
      <c r="A23" s="4" t="s">
        <v>18</v>
      </c>
      <c r="B23" s="7">
        <f>MROUND((B20*0.025/12),500)</f>
        <v>30500</v>
      </c>
      <c r="C23" s="1"/>
      <c r="I23">
        <f>SUM(I19:I22)</f>
        <v>619</v>
      </c>
    </row>
    <row r="24" spans="1:12" ht="18.75" x14ac:dyDescent="0.3">
      <c r="H24" s="11"/>
      <c r="I24" s="11"/>
      <c r="J24" s="11"/>
      <c r="K24" s="11"/>
      <c r="L24" s="11"/>
    </row>
    <row r="25" spans="1:12" ht="18.75" x14ac:dyDescent="0.3">
      <c r="B25" s="1"/>
      <c r="H25" s="11"/>
      <c r="I25" s="11"/>
      <c r="J25" s="11"/>
      <c r="K25" s="11"/>
      <c r="L25" s="11"/>
    </row>
    <row r="26" spans="1:12" ht="16.5" x14ac:dyDescent="0.3">
      <c r="B26" s="1">
        <f>B20/600</f>
        <v>24230</v>
      </c>
      <c r="F26" s="10"/>
      <c r="G26" s="10"/>
      <c r="H26" s="10"/>
      <c r="I26" s="10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/>
      <c r="E33" s="3">
        <v>600</v>
      </c>
      <c r="F33" s="2">
        <v>14500000</v>
      </c>
      <c r="G33" s="2">
        <f t="shared" ref="G33:G38" si="0">F33/E33</f>
        <v>24166.666666666668</v>
      </c>
      <c r="H33" s="2" t="e">
        <f t="shared" ref="H33:H38" si="1">F33/D33</f>
        <v>#DIV/0!</v>
      </c>
      <c r="I33" s="2">
        <f t="shared" ref="I33:I38" si="2">D33/E33</f>
        <v>0</v>
      </c>
    </row>
    <row r="34" spans="4:13" x14ac:dyDescent="0.25">
      <c r="D34" s="2"/>
      <c r="E34" s="3">
        <v>600</v>
      </c>
      <c r="F34" s="2">
        <v>14000000</v>
      </c>
      <c r="G34" s="2">
        <f t="shared" si="0"/>
        <v>23333.333333333332</v>
      </c>
      <c r="H34" s="2" t="e">
        <f t="shared" si="1"/>
        <v>#DIV/0!</v>
      </c>
      <c r="I34" s="2">
        <f t="shared" si="2"/>
        <v>0</v>
      </c>
    </row>
    <row r="35" spans="4:13" x14ac:dyDescent="0.25">
      <c r="D35" s="2"/>
      <c r="E35" s="2">
        <v>670</v>
      </c>
      <c r="F35" s="5">
        <v>14500000</v>
      </c>
      <c r="G35" s="2">
        <f t="shared" si="0"/>
        <v>21641.791044776121</v>
      </c>
      <c r="H35" s="2" t="e">
        <f t="shared" si="1"/>
        <v>#DIV/0!</v>
      </c>
      <c r="I35" s="2">
        <f t="shared" si="2"/>
        <v>0</v>
      </c>
    </row>
    <row r="36" spans="4:13" x14ac:dyDescent="0.25">
      <c r="D36" s="2"/>
      <c r="E36" s="4"/>
      <c r="F36" s="5"/>
      <c r="G36" s="4" t="e">
        <f t="shared" si="0"/>
        <v>#DIV/0!</v>
      </c>
      <c r="H36" s="4" t="e">
        <f t="shared" si="1"/>
        <v>#DIV/0!</v>
      </c>
      <c r="I36" s="2" t="e">
        <f t="shared" si="2"/>
        <v>#DIV/0!</v>
      </c>
    </row>
    <row r="37" spans="4:13" x14ac:dyDescent="0.25">
      <c r="D37" s="4"/>
      <c r="E37" s="4"/>
      <c r="F37" s="4"/>
      <c r="G37" s="4" t="e">
        <f t="shared" si="0"/>
        <v>#DIV/0!</v>
      </c>
      <c r="H37" s="4" t="e">
        <f t="shared" si="1"/>
        <v>#DIV/0!</v>
      </c>
      <c r="I37" s="2" t="e">
        <f t="shared" si="2"/>
        <v>#DIV/0!</v>
      </c>
    </row>
    <row r="38" spans="4:13" x14ac:dyDescent="0.25">
      <c r="D38" s="4"/>
      <c r="E38" s="4"/>
      <c r="F38" s="4"/>
      <c r="G38" s="4" t="e">
        <f t="shared" si="0"/>
        <v>#DIV/0!</v>
      </c>
      <c r="H38" s="4" t="e">
        <f t="shared" si="1"/>
        <v>#DIV/0!</v>
      </c>
      <c r="I38" s="2" t="e">
        <f t="shared" si="2"/>
        <v>#DIV/0!</v>
      </c>
    </row>
    <row r="39" spans="4:13" x14ac:dyDescent="0.25">
      <c r="E39" t="s">
        <v>24</v>
      </c>
    </row>
    <row r="40" spans="4:13" x14ac:dyDescent="0.25">
      <c r="E40" s="2"/>
      <c r="F40" s="2"/>
      <c r="G40" s="2" t="e">
        <f>F40/E40</f>
        <v>#DIV/0!</v>
      </c>
      <c r="H40" s="2">
        <v>210000</v>
      </c>
      <c r="I40" s="2">
        <v>30000</v>
      </c>
      <c r="J40" s="2">
        <f>I40+H40+F40</f>
        <v>240000</v>
      </c>
      <c r="K40" s="2" t="e">
        <f>J40/E40</f>
        <v>#DIV/0!</v>
      </c>
      <c r="L40" s="5"/>
      <c r="M40" s="2"/>
    </row>
    <row r="41" spans="4:13" x14ac:dyDescent="0.25">
      <c r="D41" s="2"/>
      <c r="E41" s="4">
        <f>29.98*10.764</f>
        <v>322.70472000000001</v>
      </c>
      <c r="F41" s="4">
        <v>3000000</v>
      </c>
      <c r="G41" s="4">
        <f>F41/E41</f>
        <v>9296.4242977295162</v>
      </c>
      <c r="H41" s="4">
        <v>180000</v>
      </c>
      <c r="I41" s="2">
        <v>30000</v>
      </c>
      <c r="J41" s="4">
        <f>I41+H41+F41</f>
        <v>3210000</v>
      </c>
      <c r="K41" s="4">
        <f>J41/E41</f>
        <v>9947.1739985705808</v>
      </c>
      <c r="L41" s="5" t="e">
        <f>J41/D41</f>
        <v>#DIV/0!</v>
      </c>
      <c r="M41" s="2" t="e">
        <f>F41/D41</f>
        <v>#DIV/0!</v>
      </c>
    </row>
    <row r="42" spans="4:13" x14ac:dyDescent="0.25">
      <c r="D42" s="2"/>
      <c r="E42" s="4">
        <f>36.04*10.764</f>
        <v>387.93455999999998</v>
      </c>
      <c r="F42" s="4">
        <v>3119000</v>
      </c>
      <c r="G42" s="4">
        <f>F42/E42</f>
        <v>8040.0158212251063</v>
      </c>
      <c r="H42" s="4">
        <v>187200</v>
      </c>
      <c r="I42" s="2">
        <v>30000</v>
      </c>
      <c r="J42" s="4">
        <f>I42+H42+F42</f>
        <v>3336200</v>
      </c>
      <c r="K42" s="4">
        <f>J42/E42</f>
        <v>8599.9040662940679</v>
      </c>
      <c r="L42" s="2"/>
      <c r="M42" s="2"/>
    </row>
    <row r="43" spans="4:13" x14ac:dyDescent="0.25">
      <c r="D43" s="2"/>
      <c r="E43" s="2">
        <f>28.82*10.764</f>
        <v>310.21848</v>
      </c>
      <c r="F43" s="2">
        <v>3000000</v>
      </c>
      <c r="G43" s="2">
        <f>F43/E43</f>
        <v>9670.6037628706072</v>
      </c>
      <c r="H43" s="2">
        <v>180000</v>
      </c>
      <c r="I43" s="2">
        <v>30000</v>
      </c>
      <c r="J43" s="2">
        <f>I43+H43+F43</f>
        <v>3210000</v>
      </c>
      <c r="K43" s="2">
        <f>J43/E43</f>
        <v>10347.54602627155</v>
      </c>
      <c r="L43" s="2"/>
      <c r="M43" s="2"/>
    </row>
    <row r="44" spans="4:13" x14ac:dyDescent="0.25">
      <c r="G44" t="e">
        <f>F44/E44</f>
        <v>#DIV/0!</v>
      </c>
      <c r="H44">
        <v>111700</v>
      </c>
      <c r="I44" s="2">
        <v>100</v>
      </c>
      <c r="J44" s="2">
        <f>I44+H44+F44</f>
        <v>111800</v>
      </c>
      <c r="K44" s="2" t="e">
        <f>J44/E44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topLeftCell="P1" workbookViewId="0">
      <selection activeCell="AB37" sqref="AB37:AB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0684-9594-454E-8F47-88B56815E39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B92B3-B1E9-4B5E-9A9B-D6A596E796D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08167-6FCF-4AE5-B1F4-64E638AA5B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2023-09-12T08:20:09Z</dcterms:modified>
</cp:coreProperties>
</file>