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B13EA4B-4AF9-4EA8-8D66-4F1E8649C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B34" i="1"/>
  <c r="D34" i="1"/>
  <c r="F7" i="1"/>
  <c r="G6" i="1"/>
  <c r="F6" i="1"/>
  <c r="D35" i="1"/>
  <c r="B35" i="1"/>
  <c r="H33" i="1"/>
  <c r="G33" i="1"/>
  <c r="D33" i="1"/>
  <c r="B33" i="1"/>
  <c r="B18" i="1"/>
  <c r="G10" i="1"/>
  <c r="F10" i="1"/>
  <c r="E8" i="1"/>
  <c r="E7" i="1"/>
  <c r="E14" i="1"/>
  <c r="G13" i="1"/>
  <c r="E6" i="1"/>
  <c r="H5" i="1"/>
  <c r="H4" i="1"/>
  <c r="B10" i="1" l="1"/>
  <c r="B11" i="1" s="1"/>
  <c r="B8" i="1"/>
  <c r="B6" i="1"/>
  <c r="B5" i="1"/>
  <c r="B14" i="1" s="1"/>
  <c r="B12" i="1" l="1"/>
  <c r="B13" i="1" s="1"/>
  <c r="B15" i="1" s="1"/>
  <c r="B17" i="1" s="1"/>
  <c r="B19" i="1" s="1"/>
  <c r="I29" i="1"/>
  <c r="C36" i="1" l="1"/>
  <c r="I28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G35" i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<sst xmlns="http://schemas.openxmlformats.org/spreadsheetml/2006/main" count="26" uniqueCount="25">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</sst>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43" fontId="12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10" fillId="0" borderId="1" xfId="1" applyNumberFormat="1" applyFont="1" applyBorder="1"/>
    <xf numFmtId="164" fontId="0" fillId="0" borderId="0" xfId="1" applyNumberFormat="1" applyFont="1"/>
    <xf numFmtId="164" fontId="7" fillId="0" borderId="0" xfId="0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10" fontId="10" fillId="0" borderId="7" xfId="1" applyNumberFormat="1" applyFont="1" applyBorder="1"/>
    <xf numFmtId="43" fontId="10" fillId="0" borderId="7" xfId="1" applyFont="1" applyBorder="1"/>
    <xf numFmtId="43" fontId="10" fillId="0" borderId="7" xfId="0" applyNumberFormat="1" applyFont="1" applyBorder="1"/>
    <xf numFmtId="0" fontId="13" fillId="0" borderId="7" xfId="0" applyFont="1" applyBorder="1"/>
    <xf numFmtId="43" fontId="13" fillId="0" borderId="7" xfId="0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65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B5" sqref="B5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4"/>
      <c r="E1" s="2"/>
      <c r="F1" s="3"/>
      <c r="G1" s="3"/>
    </row>
    <row r="2" spans="1:13" ht="16.5" x14ac:dyDescent="0.3">
      <c r="A2" s="19"/>
      <c r="B2" s="31"/>
      <c r="C2" s="20"/>
      <c r="D2" s="10"/>
      <c r="E2" t="s">
        <v>13</v>
      </c>
    </row>
    <row r="3" spans="1:13" ht="16.5" x14ac:dyDescent="0.3">
      <c r="A3" s="19" t="s">
        <v>0</v>
      </c>
      <c r="B3" s="32">
        <v>6500</v>
      </c>
      <c r="C3" s="21"/>
      <c r="D3" s="9"/>
      <c r="E3" s="4">
        <v>2021</v>
      </c>
      <c r="F3" s="5">
        <v>2023</v>
      </c>
      <c r="G3" s="6">
        <f>F3-E3</f>
        <v>2</v>
      </c>
      <c r="H3">
        <v>26620</v>
      </c>
      <c r="L3" s="5"/>
      <c r="M3" s="6"/>
    </row>
    <row r="4" spans="1:13" ht="33" x14ac:dyDescent="0.3">
      <c r="A4" s="22" t="s">
        <v>1</v>
      </c>
      <c r="B4" s="32">
        <v>2600</v>
      </c>
      <c r="C4" s="21"/>
      <c r="D4" s="9"/>
      <c r="E4" s="7"/>
      <c r="F4" s="5"/>
      <c r="G4" s="6"/>
      <c r="H4">
        <f>H3/100*110</f>
        <v>29282</v>
      </c>
      <c r="K4" s="43"/>
      <c r="L4" s="5"/>
      <c r="M4" s="6"/>
    </row>
    <row r="5" spans="1:13" ht="16.5" x14ac:dyDescent="0.3">
      <c r="A5" s="19" t="s">
        <v>2</v>
      </c>
      <c r="B5" s="32">
        <f>B3-B4</f>
        <v>3900</v>
      </c>
      <c r="C5" s="21"/>
      <c r="D5" s="9"/>
      <c r="E5" t="s">
        <v>23</v>
      </c>
      <c r="G5" s="17"/>
      <c r="H5">
        <f>H4/10.764</f>
        <v>2720.3641768859161</v>
      </c>
      <c r="L5" s="5"/>
      <c r="M5" s="6"/>
    </row>
    <row r="6" spans="1:13" ht="16.5" x14ac:dyDescent="0.3">
      <c r="A6" s="19" t="s">
        <v>3</v>
      </c>
      <c r="B6" s="32">
        <f>B4</f>
        <v>2600</v>
      </c>
      <c r="C6" s="21"/>
      <c r="D6" s="9"/>
      <c r="E6">
        <f>54.52*10.764</f>
        <v>586.85328000000004</v>
      </c>
      <c r="F6">
        <f>40.22*10.764</f>
        <v>432.92807999999997</v>
      </c>
      <c r="G6" s="17">
        <f>14.03*10.764</f>
        <v>151.01891999999998</v>
      </c>
      <c r="H6" s="38"/>
      <c r="I6" s="38"/>
      <c r="L6" s="5"/>
      <c r="M6" s="6"/>
    </row>
    <row r="7" spans="1:13" ht="16.5" x14ac:dyDescent="0.3">
      <c r="A7" s="19" t="s">
        <v>4</v>
      </c>
      <c r="B7" s="23">
        <v>0</v>
      </c>
      <c r="C7" s="24"/>
      <c r="D7" s="1"/>
      <c r="E7">
        <f>E6*1.1</f>
        <v>645.53860800000007</v>
      </c>
      <c r="F7" s="53">
        <f>F6+G6</f>
        <v>583.94699999999989</v>
      </c>
      <c r="G7" s="8"/>
      <c r="H7" s="38"/>
      <c r="I7" s="38"/>
      <c r="L7" s="39"/>
      <c r="M7" s="40"/>
    </row>
    <row r="8" spans="1:13" ht="16.5" x14ac:dyDescent="0.3">
      <c r="A8" s="19" t="s">
        <v>5</v>
      </c>
      <c r="B8" s="23">
        <f>B9-B7</f>
        <v>60</v>
      </c>
      <c r="C8" s="34"/>
      <c r="D8" s="35"/>
      <c r="E8" s="9">
        <f>E7*1.2</f>
        <v>774.64632960000006</v>
      </c>
      <c r="F8" s="16"/>
      <c r="G8" s="8"/>
      <c r="H8" s="38"/>
      <c r="I8" s="38"/>
      <c r="L8" s="39"/>
      <c r="M8" s="40"/>
    </row>
    <row r="9" spans="1:13" ht="16.5" x14ac:dyDescent="0.3">
      <c r="A9" s="19" t="s">
        <v>6</v>
      </c>
      <c r="B9" s="23">
        <v>60</v>
      </c>
      <c r="C9" s="25"/>
      <c r="D9" s="1"/>
      <c r="E9" s="41">
        <v>775</v>
      </c>
      <c r="F9" s="9"/>
      <c r="G9" s="16"/>
      <c r="H9" s="38"/>
      <c r="I9" s="38"/>
      <c r="J9" s="41"/>
      <c r="K9" s="41"/>
      <c r="L9" s="37"/>
      <c r="M9" s="40"/>
    </row>
    <row r="10" spans="1:13" ht="33" x14ac:dyDescent="0.3">
      <c r="A10" s="22" t="s">
        <v>7</v>
      </c>
      <c r="B10" s="23">
        <f>90*B7/B9</f>
        <v>0</v>
      </c>
      <c r="C10" s="25"/>
      <c r="D10" s="1"/>
      <c r="E10" s="16">
        <v>4500</v>
      </c>
      <c r="F10" s="51">
        <f>E10*E9</f>
        <v>3487500</v>
      </c>
      <c r="G10" s="16">
        <f>F10/587</f>
        <v>5941.2265758091989</v>
      </c>
      <c r="H10" s="38"/>
      <c r="I10" s="38"/>
      <c r="J10" s="41"/>
      <c r="K10" s="41"/>
      <c r="L10" s="37"/>
      <c r="M10" s="40"/>
    </row>
    <row r="11" spans="1:13" ht="16.5" x14ac:dyDescent="0.3">
      <c r="A11" s="19"/>
      <c r="B11" s="33">
        <f>B10%</f>
        <v>0</v>
      </c>
      <c r="C11" s="44"/>
      <c r="D11" s="49"/>
      <c r="G11" s="16"/>
      <c r="H11" s="38"/>
      <c r="I11" s="38"/>
      <c r="J11" s="41"/>
      <c r="K11" s="41"/>
      <c r="L11" s="37"/>
      <c r="M11" s="42"/>
    </row>
    <row r="12" spans="1:13" ht="16.5" x14ac:dyDescent="0.3">
      <c r="A12" s="19" t="s">
        <v>8</v>
      </c>
      <c r="B12" s="32">
        <f>B6*B11</f>
        <v>0</v>
      </c>
      <c r="C12" s="45"/>
      <c r="D12" s="50"/>
      <c r="E12" t="s">
        <v>24</v>
      </c>
      <c r="G12" s="16"/>
      <c r="H12" s="38"/>
      <c r="I12" s="38"/>
      <c r="J12" s="41"/>
      <c r="K12" s="41"/>
      <c r="L12" s="37"/>
      <c r="M12" s="6"/>
    </row>
    <row r="13" spans="1:13" ht="16.5" x14ac:dyDescent="0.3">
      <c r="A13" s="19" t="s">
        <v>9</v>
      </c>
      <c r="B13" s="32">
        <f>B6-B12</f>
        <v>2600</v>
      </c>
      <c r="C13" s="45"/>
      <c r="D13" s="50"/>
      <c r="E13">
        <v>436</v>
      </c>
      <c r="F13">
        <v>65</v>
      </c>
      <c r="G13" s="16">
        <f>16+12+24</f>
        <v>52</v>
      </c>
      <c r="H13" s="38"/>
      <c r="I13" s="38"/>
      <c r="J13" s="41"/>
      <c r="K13" s="41"/>
      <c r="L13" s="37"/>
      <c r="M13" s="6"/>
    </row>
    <row r="14" spans="1:13" ht="16.5" x14ac:dyDescent="0.3">
      <c r="A14" s="19" t="s">
        <v>2</v>
      </c>
      <c r="B14" s="32">
        <f>B5</f>
        <v>3900</v>
      </c>
      <c r="C14" s="46"/>
      <c r="D14" s="9"/>
      <c r="E14" s="9">
        <f>E13+F13+G13</f>
        <v>553</v>
      </c>
      <c r="G14" s="16"/>
      <c r="H14" s="38"/>
      <c r="I14" s="38"/>
      <c r="J14" s="41"/>
      <c r="K14" s="41"/>
      <c r="L14" s="37"/>
      <c r="M14" s="6"/>
    </row>
    <row r="15" spans="1:13" ht="16.5" x14ac:dyDescent="0.3">
      <c r="A15" s="19" t="s">
        <v>10</v>
      </c>
      <c r="B15" s="32">
        <f>B14+B13</f>
        <v>6500</v>
      </c>
      <c r="C15" s="46"/>
      <c r="D15" s="9"/>
      <c r="G15" s="16"/>
      <c r="H15" s="41"/>
      <c r="I15" s="41"/>
      <c r="J15" s="41"/>
      <c r="K15" s="41"/>
      <c r="L15" s="37"/>
      <c r="M15" s="6"/>
    </row>
    <row r="16" spans="1:13" ht="16.5" x14ac:dyDescent="0.3">
      <c r="A16" s="19" t="s">
        <v>22</v>
      </c>
      <c r="B16" s="26">
        <v>587</v>
      </c>
      <c r="C16" s="47"/>
      <c r="D16" s="9"/>
      <c r="E16" s="8"/>
      <c r="F16" s="8"/>
      <c r="G16" s="8"/>
      <c r="H16" s="9"/>
      <c r="M16" s="40"/>
    </row>
    <row r="17" spans="1:14" ht="16.5" x14ac:dyDescent="0.3">
      <c r="A17" s="19" t="s">
        <v>21</v>
      </c>
      <c r="B17" s="27">
        <f>B15*B16</f>
        <v>3815500</v>
      </c>
      <c r="C17" s="48"/>
      <c r="D17" s="9"/>
      <c r="E17" s="8"/>
      <c r="F17" s="52"/>
      <c r="G17" s="8"/>
      <c r="H17" s="9"/>
      <c r="M17" s="8"/>
      <c r="N17" s="9"/>
    </row>
    <row r="18" spans="1:14" ht="16.5" x14ac:dyDescent="0.3">
      <c r="A18" s="19" t="s">
        <v>12</v>
      </c>
      <c r="B18" s="28">
        <f>645*B4</f>
        <v>1677000</v>
      </c>
      <c r="C18" s="46"/>
      <c r="D18" s="9"/>
      <c r="E18" s="9"/>
      <c r="F18" s="8"/>
    </row>
    <row r="19" spans="1:14" ht="16.5" x14ac:dyDescent="0.3">
      <c r="A19" s="23" t="s">
        <v>16</v>
      </c>
      <c r="B19" s="28">
        <f>B17*0.03/12</f>
        <v>9538.75</v>
      </c>
      <c r="C19" s="36"/>
      <c r="D19" s="9"/>
      <c r="E19" s="9"/>
      <c r="F19" s="8"/>
    </row>
    <row r="20" spans="1:14" x14ac:dyDescent="0.25">
      <c r="B20" s="15"/>
    </row>
    <row r="21" spans="1:14" x14ac:dyDescent="0.25">
      <c r="B21" s="15"/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555</v>
      </c>
      <c r="C25" s="11"/>
      <c r="D25" s="11"/>
      <c r="E25" s="11">
        <v>3099000</v>
      </c>
      <c r="F25" s="13">
        <f t="shared" ref="F25:F31" si="0">E25/B25</f>
        <v>5583.7837837837842</v>
      </c>
      <c r="G25" s="13" t="e">
        <f>E25/C25</f>
        <v>#DIV/0!</v>
      </c>
      <c r="H25" s="13" t="e">
        <f>E25/#REF!</f>
        <v>#REF!</v>
      </c>
      <c r="I25" s="11">
        <f>C25/B25</f>
        <v>0</v>
      </c>
      <c r="J25" s="18"/>
    </row>
    <row r="26" spans="1:14" ht="17.25" x14ac:dyDescent="0.3">
      <c r="B26" s="12">
        <v>439</v>
      </c>
      <c r="C26" s="11"/>
      <c r="D26" s="11"/>
      <c r="E26" s="11">
        <v>4100000</v>
      </c>
      <c r="F26" s="13">
        <f t="shared" si="0"/>
        <v>9339.4077448747157</v>
      </c>
      <c r="G26" s="13" t="e">
        <f>E26/C26</f>
        <v>#DIV/0!</v>
      </c>
      <c r="H26" s="13" t="e">
        <f>E26/#REF!</f>
        <v>#REF!</v>
      </c>
      <c r="I26" s="11">
        <f>C26/B26</f>
        <v>0</v>
      </c>
      <c r="J26" s="18"/>
    </row>
    <row r="27" spans="1:14" x14ac:dyDescent="0.25">
      <c r="B27" s="12"/>
      <c r="C27" s="11"/>
      <c r="D27" s="11"/>
      <c r="E27" s="13"/>
      <c r="F27" s="13" t="e">
        <f t="shared" si="0"/>
        <v>#DIV/0!</v>
      </c>
      <c r="G27" s="13" t="e">
        <f t="shared" ref="G27:G31" si="1">E27/C27</f>
        <v>#DIV/0!</v>
      </c>
      <c r="H27" s="13" t="e">
        <f>E27/#REF!</f>
        <v>#REF!</v>
      </c>
      <c r="I27" s="11"/>
    </row>
    <row r="28" spans="1:14" x14ac:dyDescent="0.25">
      <c r="B28" s="12"/>
      <c r="C28" s="11"/>
      <c r="D28" s="11"/>
      <c r="E28" s="13"/>
      <c r="F28" s="13" t="e">
        <f t="shared" si="0"/>
        <v>#DIV/0!</v>
      </c>
      <c r="G28" s="13" t="e">
        <f t="shared" si="1"/>
        <v>#DIV/0!</v>
      </c>
      <c r="H28" s="13" t="e">
        <f>E28/#REF!</f>
        <v>#REF!</v>
      </c>
      <c r="I28" s="11" t="e">
        <f>#REF!/B28</f>
        <v>#REF!</v>
      </c>
    </row>
    <row r="29" spans="1:14" x14ac:dyDescent="0.25">
      <c r="B29" s="12"/>
      <c r="C29" s="29"/>
      <c r="E29" s="30"/>
      <c r="F29" s="30" t="e">
        <f t="shared" si="0"/>
        <v>#DIV/0!</v>
      </c>
      <c r="G29" s="13" t="e">
        <f t="shared" si="1"/>
        <v>#DIV/0!</v>
      </c>
      <c r="H29" s="30" t="e">
        <f>E29/#REF!</f>
        <v>#REF!</v>
      </c>
      <c r="I29" s="11" t="e">
        <f>C29/B29</f>
        <v>#DIV/0!</v>
      </c>
    </row>
    <row r="30" spans="1:14" x14ac:dyDescent="0.25">
      <c r="E30" s="30"/>
      <c r="F30" s="30" t="e">
        <f t="shared" si="0"/>
        <v>#DIV/0!</v>
      </c>
      <c r="G30" s="30" t="e">
        <f t="shared" si="1"/>
        <v>#DIV/0!</v>
      </c>
      <c r="H30" s="30" t="e">
        <f>E30/#REF!</f>
        <v>#REF!</v>
      </c>
      <c r="I30" t="e">
        <f>#REF!/B30</f>
        <v>#REF!</v>
      </c>
    </row>
    <row r="31" spans="1:14" x14ac:dyDescent="0.25">
      <c r="E31" s="29"/>
      <c r="F31" s="30" t="e">
        <f t="shared" si="0"/>
        <v>#DIV/0!</v>
      </c>
      <c r="G31" s="30" t="e">
        <f t="shared" si="1"/>
        <v>#DIV/0!</v>
      </c>
      <c r="H31" s="30" t="e">
        <f>E31/#REF!</f>
        <v>#REF!</v>
      </c>
    </row>
    <row r="33" spans="1:8" x14ac:dyDescent="0.25">
      <c r="B33" s="10">
        <f>45.95*10.764</f>
        <v>494.60579999999999</v>
      </c>
      <c r="C33">
        <v>2845000</v>
      </c>
      <c r="D33">
        <f>C33/B33</f>
        <v>5752.0554752896151</v>
      </c>
      <c r="E33">
        <v>199200</v>
      </c>
      <c r="F33">
        <v>28450</v>
      </c>
      <c r="G33">
        <f>F33+E33+C33</f>
        <v>3072650</v>
      </c>
      <c r="H33" s="9">
        <f>G33/B33</f>
        <v>6212.3210039186761</v>
      </c>
    </row>
    <row r="34" spans="1:8" x14ac:dyDescent="0.25">
      <c r="B34" s="10">
        <f>46.28*10.764</f>
        <v>498.15791999999999</v>
      </c>
      <c r="C34">
        <v>2999000</v>
      </c>
      <c r="D34">
        <f>C34/B34</f>
        <v>6020.1793037838288</v>
      </c>
      <c r="E34">
        <v>210000</v>
      </c>
      <c r="F34">
        <v>29000</v>
      </c>
      <c r="G34">
        <f>F34+E34+C34</f>
        <v>3238000</v>
      </c>
      <c r="H34" s="9">
        <f>G34/B34</f>
        <v>6499.9468441654008</v>
      </c>
    </row>
    <row r="35" spans="1:8" x14ac:dyDescent="0.25">
      <c r="B35" s="10">
        <f>44.41*10.764</f>
        <v>478.02923999999996</v>
      </c>
      <c r="C35">
        <v>3085000</v>
      </c>
      <c r="D35">
        <f>C35/B35</f>
        <v>6453.5801199106572</v>
      </c>
      <c r="G35" t="e">
        <f>F35/#REF!</f>
        <v>#REF!</v>
      </c>
    </row>
    <row r="36" spans="1:8" ht="15.75" x14ac:dyDescent="0.25">
      <c r="A36" s="37"/>
      <c r="C36" t="e">
        <f>B36/#REF!</f>
        <v>#REF!</v>
      </c>
    </row>
    <row r="37" spans="1:8" ht="15.75" x14ac:dyDescent="0.25">
      <c r="A37" s="37"/>
    </row>
    <row r="38" spans="1:8" ht="15.75" x14ac:dyDescent="0.25">
      <c r="A38" s="37"/>
    </row>
    <row r="39" spans="1:8" ht="15.75" x14ac:dyDescent="0.25">
      <c r="A39" s="37"/>
    </row>
    <row r="40" spans="1:8" ht="15.75" x14ac:dyDescent="0.25">
      <c r="A40" s="37"/>
    </row>
    <row r="41" spans="1:8" ht="15.75" x14ac:dyDescent="0.25">
      <c r="A41" s="37"/>
    </row>
    <row r="42" spans="1:8" ht="15.75" x14ac:dyDescent="0.25">
      <c r="A42" s="37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CCDF-1964-45B0-9B22-51979638025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2023-09-13T11:16:17Z</dcterms:modified>
</cp:coreProperties>
</file>