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DA88E9E-2B7F-4224-8505-9A36A55D1AC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7" sheetId="10" r:id="rId2"/>
    <sheet name="Sheet5" sheetId="8" r:id="rId3"/>
    <sheet name="Sheet2" sheetId="5" r:id="rId4"/>
    <sheet name="Sheet3" sheetId="6" r:id="rId5"/>
    <sheet name="Sheet4" sheetId="7" r:id="rId6"/>
    <sheet name="Sheet6" sheetId="9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" l="1"/>
  <c r="J7" i="1" s="1"/>
  <c r="H6" i="1"/>
  <c r="K7" i="1"/>
  <c r="K6" i="1"/>
  <c r="F7" i="1"/>
  <c r="F6" i="1"/>
  <c r="I6" i="1"/>
  <c r="I7" i="1"/>
  <c r="I32" i="1"/>
  <c r="K16" i="1"/>
  <c r="J16" i="1"/>
  <c r="H16" i="1"/>
  <c r="C20" i="1"/>
  <c r="C10" i="1"/>
  <c r="C11" i="1" s="1"/>
  <c r="C8" i="1"/>
  <c r="C6" i="1"/>
  <c r="C5" i="1"/>
  <c r="C14" i="1" s="1"/>
  <c r="B20" i="1"/>
  <c r="C37" i="1"/>
  <c r="A36" i="1"/>
  <c r="C36" i="1" s="1"/>
  <c r="C35" i="1"/>
  <c r="G3" i="1"/>
  <c r="J6" i="1" l="1"/>
  <c r="C12" i="1"/>
  <c r="C13" i="1" s="1"/>
  <c r="C15" i="1"/>
  <c r="C17" i="1" s="1"/>
  <c r="C21" i="1" s="1"/>
  <c r="B10" i="1"/>
  <c r="B11" i="1" s="1"/>
  <c r="B8" i="1"/>
  <c r="B6" i="1"/>
  <c r="B5" i="1"/>
  <c r="B14" i="1" s="1"/>
  <c r="C19" i="1" l="1"/>
  <c r="C18" i="1"/>
  <c r="B12" i="1"/>
  <c r="B13" i="1" s="1"/>
  <c r="B15" i="1" s="1"/>
  <c r="B17" i="1" s="1"/>
  <c r="I31" i="1"/>
  <c r="B21" i="1" l="1"/>
  <c r="B19" i="1"/>
  <c r="B18" i="1"/>
  <c r="C38" i="1"/>
  <c r="I30" i="1" l="1"/>
  <c r="I27" i="1" l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</calcChain>
</file>

<file path=xl/sharedStrings.xml><?xml version="1.0" encoding="utf-8"?>
<sst xmlns="http://schemas.openxmlformats.org/spreadsheetml/2006/main" count="38" uniqueCount="32">
  <si>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</si>
  <si>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</si>
  <si>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</si>
  <si>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</si>
  <si>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</si>
  <si>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</si>
  <si>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</si>
  <si>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</si>
  <si>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</si>
  <si>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</si>
  <si>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</si>
  <si>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</si>
  <si>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</si>
  <si>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</si>
  <si>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</si>
  <si>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</si>
  <si>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</si>
  <si>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</si>
  <si>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</si>
  <si>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</si>
  <si>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</si>
  <si>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RV</t>
  </si>
  <si>
    <t>DV</t>
  </si>
  <si>
    <t>Measurement Carpet</t>
  </si>
  <si>
    <t xml:space="preserve">Flat No. </t>
  </si>
  <si>
    <t>Carpet Area</t>
  </si>
  <si>
    <t>Terrace area</t>
  </si>
  <si>
    <t>Rate</t>
  </si>
  <si>
    <t>Fair Market Value</t>
  </si>
  <si>
    <t>Carpet area as per measurement</t>
  </si>
  <si>
    <t>Built up area</t>
  </si>
  <si>
    <t>Discuss with Binusir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</si>
</sst>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_ ;_ * \-#,##0.0_ ;_ * &quot;-&quot;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43" fontId="10" fillId="0" borderId="7" xfId="1" applyFont="1" applyBorder="1"/>
    <xf numFmtId="43" fontId="10" fillId="0" borderId="7" xfId="0" applyNumberFormat="1" applyFont="1" applyBorder="1"/>
    <xf numFmtId="0" fontId="13" fillId="0" borderId="7" xfId="0" applyFont="1" applyBorder="1"/>
    <xf numFmtId="43" fontId="13" fillId="0" borderId="7" xfId="0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43" fontId="15" fillId="0" borderId="0" xfId="0" applyNumberFormat="1" applyFont="1"/>
    <xf numFmtId="164" fontId="7" fillId="0" borderId="0" xfId="1" applyNumberFormat="1" applyFont="1"/>
    <xf numFmtId="0" fontId="7" fillId="2" borderId="0" xfId="0" applyFont="1" applyFill="1"/>
    <xf numFmtId="0" fontId="0" fillId="2" borderId="6" xfId="0" applyFill="1" applyBorder="1"/>
    <xf numFmtId="0" fontId="0" fillId="2" borderId="0" xfId="0" applyFill="1"/>
    <xf numFmtId="43" fontId="0" fillId="2" borderId="6" xfId="0" applyNumberFormat="1" applyFill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16" fillId="0" borderId="1" xfId="0" applyFont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165" fontId="17" fillId="0" borderId="1" xfId="1" applyNumberFormat="1" applyFont="1" applyFill="1" applyBorder="1" applyAlignment="1">
      <alignment horizontal="center" vertical="center"/>
    </xf>
    <xf numFmtId="165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center"/>
    </xf>
    <xf numFmtId="0" fontId="18" fillId="3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4D246-F430-459F-A7B5-6AF37292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527AF-40BC-4FB7-8E2E-69DD2C3F3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48</xdr:row>
      <xdr:rowOff>67961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DA206-532D-4B03-B852-0083FFC0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9211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21265</xdr:colOff>
      <xdr:row>47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DE35B-D707-4C62-9F74-DD24F0E9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70865" cy="9097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48</xdr:row>
      <xdr:rowOff>10803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FE3A1B-377E-47E2-8155-4BC82CD9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1548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154293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78742-2373-4D7C-B2E2-58D17C1E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65493" cy="9059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430301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CBD5F-0078-439C-987E-0CB80137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12701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F11" sqref="F11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20.5703125" bestFit="1" customWidth="1"/>
    <col min="9" max="9" width="13.7109375" bestFit="1" customWidth="1"/>
    <col min="10" max="10" width="13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8"/>
      <c r="B2" s="29"/>
      <c r="C2" s="19"/>
      <c r="D2" s="10"/>
      <c r="E2" t="s">
        <v>13</v>
      </c>
    </row>
    <row r="3" spans="1:13" ht="16.5" x14ac:dyDescent="0.3">
      <c r="A3" s="18" t="s">
        <v>0</v>
      </c>
      <c r="B3" s="30">
        <v>32000</v>
      </c>
      <c r="C3" s="20">
        <v>32000</v>
      </c>
      <c r="D3" s="9"/>
      <c r="E3" s="4">
        <v>1991</v>
      </c>
      <c r="F3" s="5">
        <v>2023</v>
      </c>
      <c r="G3" s="6">
        <f>F3-E3</f>
        <v>32</v>
      </c>
      <c r="L3" s="5"/>
      <c r="M3" s="6"/>
    </row>
    <row r="4" spans="1:13" ht="33" x14ac:dyDescent="0.3">
      <c r="A4" s="21" t="s">
        <v>1</v>
      </c>
      <c r="B4" s="30">
        <v>2800</v>
      </c>
      <c r="C4" s="20">
        <v>2800</v>
      </c>
      <c r="D4" s="9"/>
      <c r="E4" s="7"/>
      <c r="F4" s="5"/>
      <c r="G4" s="6"/>
      <c r="K4" s="38"/>
      <c r="L4" s="5"/>
      <c r="M4" s="6"/>
    </row>
    <row r="5" spans="1:13" ht="31.5" x14ac:dyDescent="0.3">
      <c r="A5" s="18" t="s">
        <v>2</v>
      </c>
      <c r="B5" s="30">
        <f>B3-B4</f>
        <v>29200</v>
      </c>
      <c r="C5" s="20">
        <f>C3-C4</f>
        <v>29200</v>
      </c>
      <c r="D5" s="59" t="s">
        <v>24</v>
      </c>
      <c r="E5" s="62" t="s">
        <v>29</v>
      </c>
      <c r="F5" s="59" t="s">
        <v>30</v>
      </c>
      <c r="G5" s="59" t="s">
        <v>27</v>
      </c>
      <c r="H5" s="60" t="s">
        <v>28</v>
      </c>
      <c r="I5" s="59" t="s">
        <v>21</v>
      </c>
      <c r="J5" s="59" t="s">
        <v>22</v>
      </c>
      <c r="K5" s="59" t="s">
        <v>12</v>
      </c>
      <c r="L5" s="5"/>
      <c r="M5" s="6"/>
    </row>
    <row r="6" spans="1:13" ht="16.5" x14ac:dyDescent="0.3">
      <c r="A6" s="18" t="s">
        <v>3</v>
      </c>
      <c r="B6" s="30">
        <f>B4</f>
        <v>2800</v>
      </c>
      <c r="C6" s="20">
        <f>C4</f>
        <v>2800</v>
      </c>
      <c r="D6" s="61">
        <v>301</v>
      </c>
      <c r="E6" s="57">
        <v>657</v>
      </c>
      <c r="F6" s="57">
        <f>E6*1.2</f>
        <v>788.4</v>
      </c>
      <c r="G6" s="57">
        <v>32000</v>
      </c>
      <c r="H6" s="63">
        <f>E6*G6</f>
        <v>21024000</v>
      </c>
      <c r="I6" s="58">
        <f>H6*0.9</f>
        <v>18921600</v>
      </c>
      <c r="J6" s="58">
        <f>H6*0.8</f>
        <v>16819200</v>
      </c>
      <c r="K6" s="11">
        <f>F6*2800</f>
        <v>2207520</v>
      </c>
      <c r="L6" s="5"/>
      <c r="M6" s="6"/>
    </row>
    <row r="7" spans="1:13" ht="16.5" x14ac:dyDescent="0.3">
      <c r="A7" s="18" t="s">
        <v>4</v>
      </c>
      <c r="B7" s="22">
        <v>32</v>
      </c>
      <c r="C7" s="23">
        <v>32</v>
      </c>
      <c r="D7" s="61">
        <v>401</v>
      </c>
      <c r="E7" s="57">
        <v>661</v>
      </c>
      <c r="F7" s="57">
        <f>E7*1.2</f>
        <v>793.19999999999993</v>
      </c>
      <c r="G7" s="57">
        <v>32000</v>
      </c>
      <c r="H7" s="63">
        <f>E7*G7</f>
        <v>21152000</v>
      </c>
      <c r="I7" s="58">
        <f>H7*0.9</f>
        <v>19036800</v>
      </c>
      <c r="J7" s="58">
        <f>H7*0.8</f>
        <v>16921600</v>
      </c>
      <c r="K7" s="11">
        <f>F7*2800</f>
        <v>2220960</v>
      </c>
      <c r="L7" s="34"/>
      <c r="M7" s="35"/>
    </row>
    <row r="8" spans="1:13" ht="16.5" x14ac:dyDescent="0.3">
      <c r="A8" s="18" t="s">
        <v>5</v>
      </c>
      <c r="B8" s="22">
        <f>B9-B7</f>
        <v>28</v>
      </c>
      <c r="C8" s="23">
        <f>C9-C7</f>
        <v>28</v>
      </c>
      <c r="D8" s="49"/>
      <c r="E8" s="15"/>
      <c r="F8" s="15"/>
      <c r="G8" s="48"/>
      <c r="H8" s="10"/>
      <c r="I8" s="10"/>
      <c r="L8" s="34"/>
      <c r="M8" s="35"/>
    </row>
    <row r="9" spans="1:13" ht="16.5" x14ac:dyDescent="0.3">
      <c r="A9" s="18" t="s">
        <v>6</v>
      </c>
      <c r="B9" s="22">
        <v>60</v>
      </c>
      <c r="C9" s="23">
        <v>60</v>
      </c>
      <c r="D9" s="1"/>
      <c r="E9" s="36"/>
      <c r="F9" s="9"/>
      <c r="G9" s="16"/>
      <c r="H9" s="33"/>
      <c r="I9" s="33"/>
      <c r="J9" s="36"/>
      <c r="K9" s="36"/>
      <c r="L9" s="32"/>
      <c r="M9" s="35"/>
    </row>
    <row r="10" spans="1:13" ht="33" x14ac:dyDescent="0.3">
      <c r="A10" s="21" t="s">
        <v>7</v>
      </c>
      <c r="B10" s="22">
        <f>90*B7/B9</f>
        <v>48</v>
      </c>
      <c r="C10" s="23">
        <f>90*C7/C9</f>
        <v>48</v>
      </c>
      <c r="D10" s="1"/>
      <c r="E10" s="16"/>
      <c r="F10" s="46"/>
      <c r="G10" s="16"/>
      <c r="H10" s="33"/>
      <c r="I10" s="33"/>
      <c r="J10" s="36"/>
      <c r="K10" s="36"/>
      <c r="L10" s="32"/>
      <c r="M10" s="35"/>
    </row>
    <row r="11" spans="1:13" ht="16.5" x14ac:dyDescent="0.3">
      <c r="A11" s="18"/>
      <c r="B11" s="31">
        <f>B10%</f>
        <v>0.48</v>
      </c>
      <c r="C11" s="39">
        <f>C10%</f>
        <v>0.48</v>
      </c>
      <c r="D11" s="44"/>
      <c r="F11" s="64" t="s">
        <v>31</v>
      </c>
      <c r="G11" s="16"/>
      <c r="H11" s="33"/>
      <c r="I11" s="33"/>
      <c r="J11" s="36"/>
      <c r="K11" s="36"/>
      <c r="L11" s="32"/>
      <c r="M11" s="37"/>
    </row>
    <row r="12" spans="1:13" ht="16.5" x14ac:dyDescent="0.3">
      <c r="A12" s="18" t="s">
        <v>8</v>
      </c>
      <c r="B12" s="30">
        <f>B6*B11</f>
        <v>1344</v>
      </c>
      <c r="C12" s="40">
        <f>C6*C11</f>
        <v>1344</v>
      </c>
      <c r="D12" s="45"/>
      <c r="G12" s="16"/>
      <c r="H12" s="33"/>
      <c r="I12" s="33"/>
      <c r="J12" s="36"/>
      <c r="K12" s="36"/>
      <c r="L12" s="32"/>
      <c r="M12" s="6"/>
    </row>
    <row r="13" spans="1:13" ht="16.5" x14ac:dyDescent="0.3">
      <c r="A13" s="18" t="s">
        <v>9</v>
      </c>
      <c r="B13" s="30">
        <f>B6-B12</f>
        <v>1456</v>
      </c>
      <c r="C13" s="40">
        <f>C6-C12</f>
        <v>1456</v>
      </c>
      <c r="D13" s="45"/>
      <c r="G13" s="16"/>
      <c r="H13" s="33"/>
      <c r="I13" s="33"/>
      <c r="J13" s="36"/>
      <c r="K13" s="36"/>
      <c r="L13" s="32"/>
      <c r="M13" s="6"/>
    </row>
    <row r="14" spans="1:13" ht="16.5" x14ac:dyDescent="0.3">
      <c r="A14" s="18" t="s">
        <v>2</v>
      </c>
      <c r="B14" s="30">
        <f>B5</f>
        <v>29200</v>
      </c>
      <c r="C14" s="41">
        <f>C5</f>
        <v>29200</v>
      </c>
      <c r="D14" s="9"/>
      <c r="E14" t="s">
        <v>23</v>
      </c>
      <c r="G14" s="16"/>
      <c r="H14" s="33"/>
      <c r="I14" s="33"/>
      <c r="J14" s="36"/>
      <c r="K14" s="36"/>
      <c r="L14" s="32"/>
      <c r="M14" s="6"/>
    </row>
    <row r="15" spans="1:13" ht="16.5" x14ac:dyDescent="0.3">
      <c r="A15" s="18" t="s">
        <v>10</v>
      </c>
      <c r="B15" s="30">
        <f>B14+B13</f>
        <v>30656</v>
      </c>
      <c r="C15" s="41">
        <f>C14+C13</f>
        <v>30656</v>
      </c>
      <c r="D15" s="9"/>
      <c r="E15" t="s">
        <v>24</v>
      </c>
      <c r="F15" t="s">
        <v>25</v>
      </c>
      <c r="G15" s="16" t="s">
        <v>26</v>
      </c>
      <c r="H15" s="36"/>
      <c r="I15" s="36"/>
      <c r="J15" s="36"/>
      <c r="K15" s="36"/>
      <c r="L15" s="32"/>
      <c r="M15" s="6"/>
    </row>
    <row r="16" spans="1:13" ht="16.5" x14ac:dyDescent="0.3">
      <c r="A16" s="18" t="s">
        <v>20</v>
      </c>
      <c r="B16" s="24">
        <v>657</v>
      </c>
      <c r="C16" s="42">
        <v>661</v>
      </c>
      <c r="D16" s="9"/>
      <c r="E16" s="8">
        <v>301</v>
      </c>
      <c r="F16" s="8">
        <v>657</v>
      </c>
      <c r="G16" s="8">
        <v>334</v>
      </c>
      <c r="H16" s="9">
        <f>F16*1.2</f>
        <v>788.4</v>
      </c>
      <c r="I16" s="8">
        <v>25000</v>
      </c>
      <c r="J16">
        <f>I16*H16</f>
        <v>19710000</v>
      </c>
      <c r="K16">
        <f>J16/657</f>
        <v>30000</v>
      </c>
      <c r="M16" s="35"/>
    </row>
    <row r="17" spans="1:14" ht="16.5" x14ac:dyDescent="0.3">
      <c r="A17" s="18" t="s">
        <v>11</v>
      </c>
      <c r="B17" s="25">
        <f>B15*B16</f>
        <v>20140992</v>
      </c>
      <c r="C17" s="43">
        <f>C15*C16</f>
        <v>20263616</v>
      </c>
      <c r="D17" s="9"/>
      <c r="E17" s="8">
        <v>401</v>
      </c>
      <c r="F17" s="47">
        <v>661</v>
      </c>
      <c r="G17" s="8"/>
      <c r="H17" s="9"/>
      <c r="M17" s="8"/>
      <c r="N17" s="9"/>
    </row>
    <row r="18" spans="1:14" ht="16.5" x14ac:dyDescent="0.3">
      <c r="A18" s="18" t="s">
        <v>21</v>
      </c>
      <c r="B18" s="25">
        <f>B17*0.9</f>
        <v>18126892.800000001</v>
      </c>
      <c r="C18" s="43">
        <f>C17*0.9</f>
        <v>18237254.400000002</v>
      </c>
      <c r="D18" s="9"/>
      <c r="E18" s="8"/>
      <c r="F18" s="47"/>
      <c r="G18" s="8"/>
      <c r="H18" s="9"/>
      <c r="M18" s="8"/>
      <c r="N18" s="9"/>
    </row>
    <row r="19" spans="1:14" ht="16.5" x14ac:dyDescent="0.3">
      <c r="A19" s="18" t="s">
        <v>22</v>
      </c>
      <c r="B19" s="25">
        <f>B17*0.8</f>
        <v>16112793.600000001</v>
      </c>
      <c r="C19" s="43">
        <f>C17*0.8</f>
        <v>16210892.800000001</v>
      </c>
      <c r="D19" s="9"/>
      <c r="E19" s="8"/>
      <c r="F19" s="47"/>
      <c r="G19" s="8"/>
      <c r="H19" s="9"/>
      <c r="M19" s="8"/>
      <c r="N19" s="9"/>
    </row>
    <row r="20" spans="1:14" ht="16.5" x14ac:dyDescent="0.3">
      <c r="A20" s="18" t="s">
        <v>12</v>
      </c>
      <c r="B20" s="26">
        <f>574*B4</f>
        <v>1607200</v>
      </c>
      <c r="C20" s="41">
        <f>574*C4</f>
        <v>1607200</v>
      </c>
      <c r="D20" s="9"/>
      <c r="E20" s="9"/>
      <c r="F20" s="8"/>
    </row>
    <row r="21" spans="1:14" ht="16.5" x14ac:dyDescent="0.3">
      <c r="A21" s="22" t="s">
        <v>15</v>
      </c>
      <c r="B21" s="26">
        <f>B17*0.025/12</f>
        <v>41960.4</v>
      </c>
      <c r="C21" s="15">
        <f>C17*0.025/12</f>
        <v>42215.866666666669</v>
      </c>
      <c r="D21" s="9"/>
      <c r="E21" s="9"/>
      <c r="F21" s="8"/>
    </row>
    <row r="22" spans="1:14" x14ac:dyDescent="0.25">
      <c r="B22" s="15"/>
    </row>
    <row r="23" spans="1:14" x14ac:dyDescent="0.25">
      <c r="B23" s="15"/>
    </row>
    <row r="26" spans="1:14" x14ac:dyDescent="0.25">
      <c r="B26" s="12" t="s">
        <v>14</v>
      </c>
      <c r="C26" s="11" t="s">
        <v>19</v>
      </c>
      <c r="D26" s="11"/>
      <c r="E26" s="11" t="s">
        <v>11</v>
      </c>
      <c r="F26" s="11" t="s">
        <v>16</v>
      </c>
      <c r="G26" s="11" t="s">
        <v>17</v>
      </c>
      <c r="H26" s="11" t="s">
        <v>18</v>
      </c>
      <c r="I26" s="11"/>
    </row>
    <row r="27" spans="1:14" ht="17.25" x14ac:dyDescent="0.3">
      <c r="B27" s="54">
        <v>786</v>
      </c>
      <c r="C27" s="55">
        <v>1127</v>
      </c>
      <c r="D27" s="55"/>
      <c r="E27" s="55">
        <v>25500000</v>
      </c>
      <c r="F27" s="56">
        <f t="shared" ref="F27:F33" si="0">E27/B27</f>
        <v>32442.748091603054</v>
      </c>
      <c r="G27" s="56">
        <f>E27/C27</f>
        <v>22626.441881100265</v>
      </c>
      <c r="H27" s="13" t="e">
        <f>E27/#REF!</f>
        <v>#REF!</v>
      </c>
      <c r="I27" s="11">
        <f>C27/B27</f>
        <v>1.4338422391857506</v>
      </c>
      <c r="J27" s="17"/>
    </row>
    <row r="28" spans="1:14" ht="17.25" x14ac:dyDescent="0.3">
      <c r="B28" s="54">
        <v>720</v>
      </c>
      <c r="C28" s="55">
        <v>900</v>
      </c>
      <c r="D28" s="55"/>
      <c r="E28" s="55">
        <v>26000000</v>
      </c>
      <c r="F28" s="56">
        <f t="shared" si="0"/>
        <v>36111.111111111109</v>
      </c>
      <c r="G28" s="56">
        <f>E28/C28</f>
        <v>28888.888888888891</v>
      </c>
      <c r="H28" s="13" t="e">
        <f>E28/#REF!</f>
        <v>#REF!</v>
      </c>
      <c r="I28" s="11">
        <f>C28/B28</f>
        <v>1.25</v>
      </c>
      <c r="J28" s="17"/>
    </row>
    <row r="29" spans="1:14" x14ac:dyDescent="0.25">
      <c r="B29" s="12"/>
      <c r="C29" s="55">
        <v>1050</v>
      </c>
      <c r="D29" s="55"/>
      <c r="E29" s="56">
        <v>26500000</v>
      </c>
      <c r="F29" s="56" t="e">
        <f t="shared" si="0"/>
        <v>#DIV/0!</v>
      </c>
      <c r="G29" s="56">
        <f t="shared" ref="G29:G33" si="1">E29/C29</f>
        <v>25238.095238095237</v>
      </c>
      <c r="H29" s="13" t="e">
        <f>E29/#REF!</f>
        <v>#REF!</v>
      </c>
      <c r="I29" s="11"/>
    </row>
    <row r="30" spans="1:14" x14ac:dyDescent="0.25">
      <c r="B30" s="54">
        <v>580</v>
      </c>
      <c r="C30" s="55">
        <v>650</v>
      </c>
      <c r="D30" s="55"/>
      <c r="E30" s="56">
        <v>18000000</v>
      </c>
      <c r="F30" s="56">
        <f t="shared" si="0"/>
        <v>31034.482758620688</v>
      </c>
      <c r="G30" s="56">
        <f t="shared" si="1"/>
        <v>27692.307692307691</v>
      </c>
      <c r="H30" s="13" t="e">
        <f>E30/#REF!</f>
        <v>#REF!</v>
      </c>
      <c r="I30" s="11" t="e">
        <f>#REF!/B30</f>
        <v>#REF!</v>
      </c>
    </row>
    <row r="31" spans="1:14" x14ac:dyDescent="0.25">
      <c r="B31" s="12">
        <v>406</v>
      </c>
      <c r="C31" s="27">
        <v>460</v>
      </c>
      <c r="E31" s="28">
        <v>15500000</v>
      </c>
      <c r="F31" s="28">
        <f t="shared" si="0"/>
        <v>38177.339901477833</v>
      </c>
      <c r="G31" s="13">
        <f t="shared" si="1"/>
        <v>33695.65217391304</v>
      </c>
      <c r="H31" s="28" t="e">
        <f>E31/#REF!</f>
        <v>#REF!</v>
      </c>
      <c r="I31" s="11">
        <f>C31/B31</f>
        <v>1.1330049261083743</v>
      </c>
    </row>
    <row r="32" spans="1:14" x14ac:dyDescent="0.25">
      <c r="B32" s="50">
        <v>310</v>
      </c>
      <c r="C32" s="51">
        <v>350</v>
      </c>
      <c r="D32" s="52"/>
      <c r="E32" s="53">
        <v>9000000</v>
      </c>
      <c r="F32" s="53">
        <f t="shared" si="0"/>
        <v>29032.258064516129</v>
      </c>
      <c r="G32" s="53">
        <f t="shared" si="1"/>
        <v>25714.285714285714</v>
      </c>
      <c r="H32" s="28" t="e">
        <f>E32/#REF!</f>
        <v>#REF!</v>
      </c>
      <c r="I32" s="11">
        <f>C32/B32</f>
        <v>1.1290322580645162</v>
      </c>
    </row>
    <row r="33" spans="1:8" x14ac:dyDescent="0.25">
      <c r="B33" s="10">
        <v>730</v>
      </c>
      <c r="E33" s="27">
        <v>22500000</v>
      </c>
      <c r="F33" s="28">
        <f t="shared" si="0"/>
        <v>30821.917808219179</v>
      </c>
      <c r="G33" s="28" t="e">
        <f t="shared" si="1"/>
        <v>#DIV/0!</v>
      </c>
      <c r="H33" s="28" t="e">
        <f>E33/#REF!</f>
        <v>#REF!</v>
      </c>
    </row>
    <row r="35" spans="1:8" x14ac:dyDescent="0.25">
      <c r="A35">
        <v>732</v>
      </c>
      <c r="B35" s="10">
        <v>10500000</v>
      </c>
      <c r="C35">
        <f>B35/A35</f>
        <v>14344.262295081968</v>
      </c>
      <c r="D35">
        <v>735000</v>
      </c>
      <c r="E35">
        <v>30000</v>
      </c>
      <c r="F35">
        <f>E35+D35+B35</f>
        <v>11265000</v>
      </c>
      <c r="G35">
        <f>F35/A35</f>
        <v>15389.344262295082</v>
      </c>
      <c r="H35" s="9" t="e">
        <f>F35/#REF!</f>
        <v>#REF!</v>
      </c>
    </row>
    <row r="36" spans="1:8" x14ac:dyDescent="0.25">
      <c r="A36">
        <f>34.56*10.764</f>
        <v>372.00384000000003</v>
      </c>
      <c r="B36" s="10">
        <v>5800000</v>
      </c>
      <c r="C36">
        <f>B36/A36</f>
        <v>15591.236907662027</v>
      </c>
      <c r="D36">
        <v>100</v>
      </c>
      <c r="E36">
        <v>100</v>
      </c>
      <c r="F36">
        <f>E36+D36+B36</f>
        <v>5800200</v>
      </c>
      <c r="G36" t="e">
        <f>F36/#REF!</f>
        <v>#REF!</v>
      </c>
      <c r="H36" s="9" t="e">
        <f>F36/#REF!</f>
        <v>#REF!</v>
      </c>
    </row>
    <row r="37" spans="1:8" x14ac:dyDescent="0.25">
      <c r="A37">
        <v>551</v>
      </c>
      <c r="B37" s="10">
        <v>7700000</v>
      </c>
      <c r="C37">
        <f>B37/A37</f>
        <v>13974.591651542649</v>
      </c>
      <c r="G37" t="e">
        <f>F37/#REF!</f>
        <v>#REF!</v>
      </c>
    </row>
    <row r="38" spans="1:8" ht="15.75" x14ac:dyDescent="0.25">
      <c r="A38" s="32"/>
      <c r="C38" t="e">
        <f>B38/#REF!</f>
        <v>#REF!</v>
      </c>
    </row>
    <row r="39" spans="1:8" ht="15.75" x14ac:dyDescent="0.25">
      <c r="A39" s="32"/>
    </row>
    <row r="40" spans="1:8" ht="15.75" x14ac:dyDescent="0.25">
      <c r="A40" s="32"/>
    </row>
    <row r="41" spans="1:8" ht="15.75" x14ac:dyDescent="0.25">
      <c r="A41" s="32"/>
    </row>
    <row r="42" spans="1:8" ht="15.75" x14ac:dyDescent="0.25">
      <c r="A42" s="32"/>
    </row>
    <row r="43" spans="1:8" ht="15.75" x14ac:dyDescent="0.25">
      <c r="A43" s="32"/>
    </row>
    <row r="44" spans="1:8" ht="15.75" x14ac:dyDescent="0.25">
      <c r="A44" s="32"/>
    </row>
    <row r="64" spans="3:5" x14ac:dyDescent="0.25">
      <c r="C64" s="9"/>
      <c r="D64" s="9"/>
      <c r="E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11E9E-A1FB-49AA-8769-8C1017B06D5C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EF0A-D64A-4A62-AB16-93704C8E60E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7BC99-3650-46A1-8E93-63417EECDA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4B0BB-C427-4788-BF49-7258DB75D8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A7A0C-4AAF-4C7B-BD23-35EEF46E8D3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Sheet7</vt:lpstr>
      <vt:lpstr>Sheet5</vt:lpstr>
      <vt:lpstr>Sheet2</vt:lpstr>
      <vt:lpstr>Sheet3</vt:lpstr>
      <vt:lpstr>Sheet4</vt:lpstr>
      <vt:lpstr>Sheet6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2023-09-21T03:46:42Z</dcterms:modified>
</cp:coreProperties>
</file>