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BOB_Nanded\Sainath Muttewar,Flat No. 303,S.No. 17.A.3,Wadi (Bk.),Nanded\"/>
    </mc:Choice>
  </mc:AlternateContent>
  <xr:revisionPtr revIDLastSave="0" documentId="13_ncr:1_{246E668A-4449-4D10-87D8-E076E6E43B4A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7" i="4" l="1"/>
  <c r="Q9" i="4"/>
  <c r="P7" i="4"/>
  <c r="Q6" i="4"/>
  <c r="C5" i="25"/>
  <c r="C4" i="25"/>
  <c r="C3" i="25"/>
  <c r="Q2" i="4"/>
  <c r="Q3" i="4"/>
  <c r="B3" i="4" s="1"/>
  <c r="C3" i="4" s="1"/>
  <c r="D3" i="4" s="1"/>
  <c r="P4" i="4"/>
  <c r="P5" i="4"/>
  <c r="Q5" i="4" s="1"/>
  <c r="P6" i="4"/>
  <c r="B6" i="4"/>
  <c r="C6" i="4" s="1"/>
  <c r="Q7" i="4"/>
  <c r="B7" i="4" s="1"/>
  <c r="C7" i="4" s="1"/>
  <c r="D7" i="4" s="1"/>
  <c r="Q8" i="4"/>
  <c r="B8" i="4" s="1"/>
  <c r="C8" i="4" s="1"/>
  <c r="D8" i="4" s="1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12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<sst xmlns="http://schemas.openxmlformats.org/spreadsheetml/2006/main" count="134" uniqueCount="93">
  <si>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</si>
  <si>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</si>
  <si>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</si>
  <si>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</si>
  <si>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</si>
  <si>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</si>
  <si>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</si>
  <si>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</si>
  <si>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</si>
  <si>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</si>
  <si>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</si>
  <si>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</si>
  <si>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</si>
  <si>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</si>
  <si>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</si>
  <si>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</si>
  <si>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</si>
  <si>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</si>
  <si>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</si>
  <si>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</si>
  <si>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</si>
  <si>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</si>
  <si>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</si>
  <si>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</si>
  <si>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</si>
  <si>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</si>
  <si>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</si>
  <si>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</si>
  <si>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</si>
  <si>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</si>
  <si>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</si>
  <si>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</si>
  <si>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</si>
  <si>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</si>
  <si>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</si>
  <si>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</si>
  <si>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</si>
  <si>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</si>
  <si>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</si>
  <si>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</si>
  <si>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</si>
  <si>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</si>
  <si>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</si>
  <si>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</si>
  <si>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</si>
  <si>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</si>
  <si>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</si>
  <si>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</si>
  <si>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</si>
  <si>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</si>
  <si>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</si>
  <si>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</si>
  <si>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</si>
  <si>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</si>
  <si>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</si>
  <si>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</si>
  <si>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</si>
  <si>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</si>
  <si>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</si>
  <si>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</si>
  <si>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</si>
  <si>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</si>
  <si>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</si>
  <si>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</si>
  <si>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</si>
  <si>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</si>
  <si>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</si>
  <si>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</si>
  <si>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</si>
  <si>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</si>
  <si>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</si>
  <si>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</si>
  <si>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</si>
  <si>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</si>
  <si>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</si>
  <si>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</si>
  <si>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</si>
  <si>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</si>
  <si>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</si>
  <si>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</si>
  <si>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</si>
  <si>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</si>
  <si>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</si>
  <si>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</si>
  <si>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IGR-02.06.23</t>
  </si>
  <si>
    <t>IGR-05.01.23</t>
  </si>
  <si>
    <t>26.04.2016</t>
  </si>
  <si>
    <t>IGR-06.07.23</t>
  </si>
  <si>
    <t>IGR-20.07.23</t>
  </si>
  <si>
    <t>IGR-27.03.23</t>
  </si>
  <si>
    <t>IGR-03.05.23</t>
  </si>
  <si>
    <t>AGR PLAN CA</t>
  </si>
  <si>
    <t>SBUA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</si>
</sst>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31</xdr:col>
      <xdr:colOff>230078</xdr:colOff>
      <xdr:row>30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3477BF-8313-E733-5F70-3AEF36584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2875" y="0"/>
          <a:ext cx="10593278" cy="63350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23</xdr:row>
      <xdr:rowOff>152400</xdr:rowOff>
    </xdr:from>
    <xdr:to>
      <xdr:col>13</xdr:col>
      <xdr:colOff>496798</xdr:colOff>
      <xdr:row>67</xdr:row>
      <xdr:rowOff>39254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829067-22A0-0871-7677-E28D66C77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0" y="5105400"/>
          <a:ext cx="10736173" cy="8268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3ADCE7-8DA3-E0E0-C7A6-9297ABE5D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93AC3B-000E-72ED-DC3A-E29A554D3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87779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81FE6E-1030-4063-1FAE-0625F288B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18179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392281</xdr:colOff>
      <xdr:row>49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008795-F3E9-51AA-6E52-0BCA098EF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84281" cy="89356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6E5B99-ABDE-10D2-3431-6078EE076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AAA4BA-53BA-1086-861C-02463C911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AECBFD-E9BA-C2BA-0D8E-55A5F458E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3FDAE6-03DC-AAE7-FAA2-158DCB17C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opLeftCell="A31" workbookViewId="0">
      <selection activeCell="B36" sqref="B3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288984.69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318384.69</v>
      </c>
      <c r="D9" s="63" t="s">
        <v>62</v>
      </c>
      <c r="E9" s="64">
        <f>C9/10.764</f>
        <v>29578.659420289856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10</v>
      </c>
      <c r="D13" s="70">
        <f>D12-C13</f>
        <v>90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V13" sqref="V13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11</v>
      </c>
      <c r="B2" s="43">
        <v>0</v>
      </c>
      <c r="C2" s="43">
        <v>11</v>
      </c>
      <c r="D2" s="43">
        <v>4.5</v>
      </c>
      <c r="E2" s="44">
        <f t="shared" ref="E2:I23" si="0">B2/12</f>
        <v>0</v>
      </c>
      <c r="F2" s="44">
        <f t="shared" ref="F2:F30" si="1">D2/12</f>
        <v>0.375</v>
      </c>
      <c r="G2" s="44">
        <f t="shared" ref="G2:G30" si="2">A2+E2</f>
        <v>11</v>
      </c>
      <c r="H2" s="44">
        <f t="shared" ref="H2:H30" si="3">C2+F2</f>
        <v>11.375</v>
      </c>
      <c r="I2" s="45">
        <f t="shared" ref="I2:I22" si="4">G2*H2</f>
        <v>125.125</v>
      </c>
      <c r="J2" s="45">
        <f>I2</f>
        <v>125.125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4</v>
      </c>
      <c r="B3" s="43">
        <v>0</v>
      </c>
      <c r="C3" s="43">
        <v>6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4</v>
      </c>
      <c r="H3" s="44">
        <f t="shared" si="3"/>
        <v>6</v>
      </c>
      <c r="I3" s="45">
        <f t="shared" si="4"/>
        <v>24</v>
      </c>
      <c r="J3" s="45">
        <f>J2+I3</f>
        <v>149.125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6</v>
      </c>
      <c r="B4" s="43">
        <v>7.5</v>
      </c>
      <c r="C4" s="43">
        <v>6</v>
      </c>
      <c r="D4" s="43">
        <v>0</v>
      </c>
      <c r="E4" s="44">
        <f t="shared" si="0"/>
        <v>0.625</v>
      </c>
      <c r="F4" s="44">
        <f t="shared" si="1"/>
        <v>0</v>
      </c>
      <c r="G4" s="44">
        <f t="shared" si="2"/>
        <v>6.625</v>
      </c>
      <c r="H4" s="44">
        <f t="shared" si="3"/>
        <v>6</v>
      </c>
      <c r="I4" s="45">
        <f t="shared" si="4"/>
        <v>39.75</v>
      </c>
      <c r="J4" s="45">
        <f t="shared" ref="J4:J30" si="5">J3+I4</f>
        <v>188.875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10</v>
      </c>
      <c r="B5" s="43">
        <v>0</v>
      </c>
      <c r="C5" s="43">
        <v>9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10</v>
      </c>
      <c r="H5" s="44">
        <f t="shared" si="3"/>
        <v>9</v>
      </c>
      <c r="I5" s="45">
        <f t="shared" si="4"/>
        <v>90</v>
      </c>
      <c r="J5" s="45">
        <f t="shared" si="5"/>
        <v>278.875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10</v>
      </c>
      <c r="B6" s="43">
        <v>0</v>
      </c>
      <c r="C6" s="43">
        <v>8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10</v>
      </c>
      <c r="H6" s="44">
        <f t="shared" si="3"/>
        <v>8</v>
      </c>
      <c r="I6" s="45">
        <f t="shared" si="4"/>
        <v>80</v>
      </c>
      <c r="J6" s="45">
        <f t="shared" si="5"/>
        <v>358.875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358.875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358.875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358.875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358.875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358.875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358.875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358.875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358.875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358.875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358.875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358.875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358.875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358.875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358.875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358.875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358.875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358.875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358.875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358.875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358.875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358.875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358.875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358.875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358.875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topLeftCell="A7"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2000</v>
      </c>
      <c r="D3" s="24" t="s">
        <v>76</v>
      </c>
      <c r="E3" s="6" t="s">
        <v>92</v>
      </c>
      <c r="F3" s="19"/>
    </row>
    <row r="4" spans="1:6" ht="30" x14ac:dyDescent="0.25">
      <c r="A4" s="23" t="s">
        <v>14</v>
      </c>
      <c r="B4" s="20"/>
      <c r="C4" s="21">
        <v>1000</v>
      </c>
      <c r="D4" s="24"/>
      <c r="F4" s="19"/>
    </row>
    <row r="5" spans="1:6" x14ac:dyDescent="0.25">
      <c r="A5" s="16" t="s">
        <v>15</v>
      </c>
      <c r="B5" s="20"/>
      <c r="C5" s="21">
        <f>C3-C4</f>
        <v>1000</v>
      </c>
      <c r="D5" s="24"/>
      <c r="F5" s="19"/>
    </row>
    <row r="6" spans="1:6" x14ac:dyDescent="0.25">
      <c r="A6" s="16" t="s">
        <v>16</v>
      </c>
      <c r="B6" s="20"/>
      <c r="C6" s="21">
        <f>C4</f>
        <v>1000</v>
      </c>
      <c r="D6" s="24"/>
      <c r="F6" s="19"/>
    </row>
    <row r="7" spans="1:6" x14ac:dyDescent="0.25">
      <c r="A7" s="16" t="s">
        <v>17</v>
      </c>
      <c r="B7" s="25"/>
      <c r="C7" s="26">
        <f>D7-D8</f>
        <v>10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50</v>
      </c>
      <c r="D8" s="26">
        <v>2013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15</v>
      </c>
      <c r="D10" s="26"/>
      <c r="F10" s="19"/>
    </row>
    <row r="11" spans="1:6" x14ac:dyDescent="0.25">
      <c r="A11" s="16"/>
      <c r="B11" s="27"/>
      <c r="C11" s="28">
        <f>C10%</f>
        <v>0.15</v>
      </c>
      <c r="D11" s="28"/>
      <c r="F11" s="19"/>
    </row>
    <row r="12" spans="1:6" x14ac:dyDescent="0.25">
      <c r="A12" s="16" t="s">
        <v>21</v>
      </c>
      <c r="B12" s="20"/>
      <c r="C12" s="21">
        <f>C6*C11</f>
        <v>150</v>
      </c>
      <c r="D12" s="24"/>
      <c r="F12" s="19"/>
    </row>
    <row r="13" spans="1:6" x14ac:dyDescent="0.25">
      <c r="A13" s="16" t="s">
        <v>22</v>
      </c>
      <c r="B13" s="20"/>
      <c r="C13" s="21">
        <f>C6-C12</f>
        <v>850</v>
      </c>
      <c r="D13" s="24"/>
      <c r="F13" s="19"/>
    </row>
    <row r="14" spans="1:6" x14ac:dyDescent="0.25">
      <c r="A14" s="16" t="s">
        <v>15</v>
      </c>
      <c r="B14" s="20"/>
      <c r="C14" s="21">
        <f>C5</f>
        <v>1000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1850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SBUA</v>
      </c>
      <c r="B18" s="7"/>
      <c r="C18" s="31">
        <v>500</v>
      </c>
      <c r="D18" s="26"/>
      <c r="F18" s="19"/>
    </row>
    <row r="19" spans="1:6" x14ac:dyDescent="0.25">
      <c r="A19" s="16" t="s">
        <v>74</v>
      </c>
      <c r="B19" s="6"/>
      <c r="C19" s="32">
        <f>C18*C16</f>
        <v>925000</v>
      </c>
      <c r="D19" s="33"/>
      <c r="E19" s="70"/>
      <c r="F19" s="34"/>
    </row>
    <row r="20" spans="1:6" x14ac:dyDescent="0.25">
      <c r="A20" s="16" t="s">
        <v>24</v>
      </c>
      <c r="C20" s="35">
        <f>C19*90%</f>
        <v>832500</v>
      </c>
      <c r="D20" s="32"/>
      <c r="F20" s="19"/>
    </row>
    <row r="21" spans="1:6" x14ac:dyDescent="0.25">
      <c r="A21" s="16" t="s">
        <v>25</v>
      </c>
      <c r="C21" s="35">
        <f>C19*80%</f>
        <v>740000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500000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1927.0833333333333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416.66666666666669</v>
      </c>
      <c r="C2" s="4">
        <f t="shared" ref="C2:C16" si="1">B2*1.2</f>
        <v>500</v>
      </c>
      <c r="D2" s="4">
        <f t="shared" ref="D2:D16" si="2">C2*1.2</f>
        <v>600</v>
      </c>
      <c r="E2" s="5">
        <f t="shared" ref="E2:E16" si="3">R2</f>
        <v>710000</v>
      </c>
      <c r="F2" s="4">
        <f t="shared" ref="F2:F15" si="4">ROUND((E2/B2),0)</f>
        <v>1704</v>
      </c>
      <c r="G2" s="4">
        <f t="shared" ref="G2:G15" si="5">ROUND((E2/C2),0)</f>
        <v>1420</v>
      </c>
      <c r="H2" s="78">
        <f t="shared" ref="H2:H15" si="6">ROUND((E2/D2),0)</f>
        <v>1183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v>500</v>
      </c>
      <c r="Q2" s="7">
        <f t="shared" ref="Q2:Q10" si="9">P2/1.2</f>
        <v>416.66666666666669</v>
      </c>
      <c r="R2" s="79">
        <v>710000</v>
      </c>
      <c r="S2" s="79" t="s">
        <v>84</v>
      </c>
    </row>
    <row r="3" spans="1:19" x14ac:dyDescent="0.25">
      <c r="A3" s="4">
        <v>2</v>
      </c>
      <c r="B3" s="4">
        <f t="shared" si="0"/>
        <v>416.66666666666669</v>
      </c>
      <c r="C3" s="4">
        <f t="shared" si="1"/>
        <v>500</v>
      </c>
      <c r="D3" s="4">
        <f t="shared" si="2"/>
        <v>600</v>
      </c>
      <c r="E3" s="5">
        <f t="shared" si="3"/>
        <v>707000</v>
      </c>
      <c r="F3" s="4">
        <f t="shared" si="4"/>
        <v>1697</v>
      </c>
      <c r="G3" s="4">
        <f t="shared" si="5"/>
        <v>1414</v>
      </c>
      <c r="H3" s="4">
        <f t="shared" si="6"/>
        <v>1178</v>
      </c>
      <c r="I3" s="4">
        <f t="shared" si="7"/>
        <v>0</v>
      </c>
      <c r="J3" s="4">
        <f t="shared" si="8"/>
        <v>0</v>
      </c>
      <c r="O3">
        <v>0</v>
      </c>
      <c r="P3">
        <v>500</v>
      </c>
      <c r="Q3">
        <f t="shared" si="9"/>
        <v>416.66666666666669</v>
      </c>
      <c r="R3" s="2">
        <v>707000</v>
      </c>
      <c r="S3" s="2" t="s">
        <v>85</v>
      </c>
    </row>
    <row r="4" spans="1:19" x14ac:dyDescent="0.25">
      <c r="A4" s="4">
        <v>3</v>
      </c>
      <c r="B4" s="4">
        <f t="shared" si="0"/>
        <v>900</v>
      </c>
      <c r="C4" s="4">
        <f t="shared" si="1"/>
        <v>1080</v>
      </c>
      <c r="D4" s="4">
        <f t="shared" si="2"/>
        <v>1296</v>
      </c>
      <c r="E4" s="5">
        <f t="shared" si="3"/>
        <v>3200000</v>
      </c>
      <c r="F4" s="4">
        <f t="shared" si="4"/>
        <v>3556</v>
      </c>
      <c r="G4" s="4">
        <f t="shared" si="5"/>
        <v>2963</v>
      </c>
      <c r="H4" s="78">
        <f t="shared" si="6"/>
        <v>2469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ref="P4:P10" si="10">O4/1.2</f>
        <v>0</v>
      </c>
      <c r="Q4" s="7">
        <v>900</v>
      </c>
      <c r="R4" s="79">
        <v>3200000</v>
      </c>
      <c r="S4" s="2"/>
    </row>
    <row r="5" spans="1:19" x14ac:dyDescent="0.25">
      <c r="A5" s="4">
        <v>4</v>
      </c>
      <c r="B5" s="4">
        <f t="shared" si="0"/>
        <v>680.55555555555566</v>
      </c>
      <c r="C5" s="4">
        <f t="shared" si="1"/>
        <v>816.66666666666674</v>
      </c>
      <c r="D5" s="4">
        <f t="shared" si="2"/>
        <v>980</v>
      </c>
      <c r="E5" s="5">
        <f t="shared" si="3"/>
        <v>2250000</v>
      </c>
      <c r="F5" s="4">
        <f t="shared" si="4"/>
        <v>3306</v>
      </c>
      <c r="G5" s="4">
        <f t="shared" si="5"/>
        <v>2755</v>
      </c>
      <c r="H5" s="78">
        <f t="shared" si="6"/>
        <v>2296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980</v>
      </c>
      <c r="P5" s="7">
        <f t="shared" si="10"/>
        <v>816.66666666666674</v>
      </c>
      <c r="Q5" s="7">
        <f t="shared" si="9"/>
        <v>680.55555555555566</v>
      </c>
      <c r="R5" s="79">
        <v>2250000</v>
      </c>
      <c r="S5" s="2"/>
    </row>
    <row r="6" spans="1:19" x14ac:dyDescent="0.25">
      <c r="A6" s="4">
        <v>5</v>
      </c>
      <c r="B6" s="4">
        <f t="shared" si="0"/>
        <v>722.26439999999991</v>
      </c>
      <c r="C6" s="4">
        <f t="shared" si="1"/>
        <v>866.71727999999985</v>
      </c>
      <c r="D6" s="4">
        <f t="shared" si="2"/>
        <v>1040.0607359999997</v>
      </c>
      <c r="E6" s="5">
        <f t="shared" si="3"/>
        <v>2400000</v>
      </c>
      <c r="F6" s="4">
        <f t="shared" si="4"/>
        <v>3323</v>
      </c>
      <c r="G6" s="4">
        <f t="shared" si="5"/>
        <v>2769</v>
      </c>
      <c r="H6" s="78">
        <f t="shared" si="6"/>
        <v>2308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f>67.1*10.764</f>
        <v>722.26439999999991</v>
      </c>
      <c r="R6" s="79">
        <v>2400000</v>
      </c>
      <c r="S6" s="79" t="s">
        <v>87</v>
      </c>
    </row>
    <row r="7" spans="1:19" x14ac:dyDescent="0.25">
      <c r="A7" s="4">
        <v>6</v>
      </c>
      <c r="B7" s="4">
        <f t="shared" si="0"/>
        <v>774.38009999999997</v>
      </c>
      <c r="C7" s="4">
        <f t="shared" si="1"/>
        <v>929.2561199999999</v>
      </c>
      <c r="D7" s="4">
        <f t="shared" si="2"/>
        <v>1115.1073439999998</v>
      </c>
      <c r="E7" s="5">
        <f t="shared" si="3"/>
        <v>3500000</v>
      </c>
      <c r="F7" s="4">
        <f t="shared" si="4"/>
        <v>4520</v>
      </c>
      <c r="G7" s="4">
        <f t="shared" si="5"/>
        <v>3766</v>
      </c>
      <c r="H7" s="4">
        <f t="shared" si="6"/>
        <v>3139</v>
      </c>
      <c r="I7" s="4">
        <f t="shared" si="7"/>
        <v>0</v>
      </c>
      <c r="J7" s="4">
        <f t="shared" si="8"/>
        <v>0</v>
      </c>
      <c r="O7">
        <v>0</v>
      </c>
      <c r="P7">
        <f>86.33*10.764</f>
        <v>929.2561199999999</v>
      </c>
      <c r="Q7">
        <f t="shared" si="9"/>
        <v>774.38009999999997</v>
      </c>
      <c r="R7" s="2">
        <v>3500000</v>
      </c>
      <c r="S7" s="2" t="s">
        <v>88</v>
      </c>
    </row>
    <row r="8" spans="1:19" x14ac:dyDescent="0.25">
      <c r="A8" s="4">
        <v>7</v>
      </c>
      <c r="B8" s="4">
        <f t="shared" si="0"/>
        <v>684.65833333333342</v>
      </c>
      <c r="C8" s="4">
        <f t="shared" si="1"/>
        <v>821.59</v>
      </c>
      <c r="D8" s="4">
        <f t="shared" si="2"/>
        <v>985.90800000000002</v>
      </c>
      <c r="E8" s="5">
        <f t="shared" si="3"/>
        <v>1200000</v>
      </c>
      <c r="F8" s="4">
        <f t="shared" si="4"/>
        <v>1753</v>
      </c>
      <c r="G8" s="4">
        <f t="shared" si="5"/>
        <v>1461</v>
      </c>
      <c r="H8" s="4">
        <f t="shared" si="6"/>
        <v>1217</v>
      </c>
      <c r="I8" s="4">
        <f t="shared" si="7"/>
        <v>0</v>
      </c>
      <c r="J8" s="4">
        <f t="shared" si="8"/>
        <v>0</v>
      </c>
      <c r="O8">
        <v>0</v>
      </c>
      <c r="P8">
        <v>821.59</v>
      </c>
      <c r="Q8">
        <f t="shared" si="9"/>
        <v>684.65833333333342</v>
      </c>
      <c r="R8" s="2">
        <v>1200000</v>
      </c>
      <c r="S8" s="2" t="s">
        <v>89</v>
      </c>
    </row>
    <row r="9" spans="1:19" x14ac:dyDescent="0.25">
      <c r="A9" s="4">
        <v>8</v>
      </c>
      <c r="B9" s="4">
        <f t="shared" si="0"/>
        <v>798.68880000000001</v>
      </c>
      <c r="C9" s="4">
        <f t="shared" si="1"/>
        <v>958.42655999999999</v>
      </c>
      <c r="D9" s="4">
        <f t="shared" si="2"/>
        <v>1150.1118719999999</v>
      </c>
      <c r="E9" s="5">
        <f t="shared" si="3"/>
        <v>1130000</v>
      </c>
      <c r="F9" s="4">
        <f t="shared" si="4"/>
        <v>1415</v>
      </c>
      <c r="G9" s="4">
        <f t="shared" si="5"/>
        <v>1179</v>
      </c>
      <c r="H9" s="4">
        <f t="shared" si="6"/>
        <v>983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>74.2*10.764</f>
        <v>798.68880000000001</v>
      </c>
      <c r="R9" s="2">
        <v>1130000</v>
      </c>
      <c r="S9" s="2" t="s">
        <v>90</v>
      </c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361</v>
      </c>
      <c r="I27" s="10">
        <f>G28*3000</f>
        <v>1077000</v>
      </c>
    </row>
    <row r="28" spans="1:19" s="10" customFormat="1" x14ac:dyDescent="0.25">
      <c r="C28" s="72" t="s">
        <v>75</v>
      </c>
      <c r="D28" s="72" t="s">
        <v>86</v>
      </c>
      <c r="F28" s="57" t="s">
        <v>91</v>
      </c>
      <c r="G28" s="57">
        <v>359</v>
      </c>
    </row>
    <row r="29" spans="1:19" s="10" customFormat="1" x14ac:dyDescent="0.25">
      <c r="C29" s="72" t="s">
        <v>1</v>
      </c>
      <c r="D29" s="72">
        <v>651000</v>
      </c>
      <c r="F29" s="57" t="s">
        <v>72</v>
      </c>
      <c r="G29" s="57">
        <v>500</v>
      </c>
      <c r="H29" s="10">
        <f>G29/G28</f>
        <v>1.392757660167131</v>
      </c>
    </row>
    <row r="30" spans="1:19" s="10" customFormat="1" x14ac:dyDescent="0.25">
      <c r="F30" s="57" t="s">
        <v>73</v>
      </c>
      <c r="G30" s="57">
        <v>2000</v>
      </c>
    </row>
    <row r="31" spans="1:19" s="10" customFormat="1" x14ac:dyDescent="0.25">
      <c r="C31" s="75"/>
      <c r="D31" s="75"/>
      <c r="F31" s="75" t="s">
        <v>74</v>
      </c>
      <c r="G31" s="75">
        <f>G29*G30</f>
        <v>1000000</v>
      </c>
      <c r="H31" s="10">
        <f>G31/D29</f>
        <v>1.5360983102918586</v>
      </c>
    </row>
    <row r="32" spans="1:19" s="10" customFormat="1" x14ac:dyDescent="0.25">
      <c r="C32" s="75"/>
      <c r="D32" s="75"/>
      <c r="F32" s="75" t="s">
        <v>24</v>
      </c>
      <c r="G32" s="75">
        <f>G31*90%</f>
        <v>900000</v>
      </c>
    </row>
    <row r="33" spans="3:7" s="10" customFormat="1" x14ac:dyDescent="0.25">
      <c r="C33" s="75"/>
      <c r="D33" s="75"/>
      <c r="F33" s="75" t="s">
        <v>25</v>
      </c>
      <c r="G33" s="75">
        <f>G31*80%</f>
        <v>800000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2023-09-09T12:07:02Z</dcterms:modified>
</cp:coreProperties>
</file>