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September-2023\PNB\Mcc- Branch\Nimbark Jini Open Plot Residential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H16" i="2" l="1"/>
  <c r="I16" i="2"/>
  <c r="J16" i="2"/>
  <c r="K16" i="2"/>
  <c r="L16" i="2" s="1"/>
  <c r="N16" i="2" s="1"/>
  <c r="O16" i="2"/>
  <c r="M16" i="2" s="1"/>
  <c r="H17" i="2"/>
  <c r="I17" i="2"/>
  <c r="J17" i="2"/>
  <c r="K17" i="2"/>
  <c r="L17" i="2" s="1"/>
  <c r="N17" i="2" s="1"/>
  <c r="O17" i="2"/>
  <c r="H18" i="2"/>
  <c r="I18" i="2"/>
  <c r="J18" i="2"/>
  <c r="K18" i="2"/>
  <c r="L18" i="2" s="1"/>
  <c r="N18" i="2" s="1"/>
  <c r="O18" i="2"/>
  <c r="M18" i="2" s="1"/>
  <c r="H19" i="2"/>
  <c r="I19" i="2"/>
  <c r="J19" i="2"/>
  <c r="K19" i="2"/>
  <c r="L19" i="2" s="1"/>
  <c r="N19" i="2" s="1"/>
  <c r="O19" i="2"/>
  <c r="H20" i="2"/>
  <c r="I20" i="2"/>
  <c r="J20" i="2"/>
  <c r="K20" i="2"/>
  <c r="L20" i="2" s="1"/>
  <c r="N20" i="2" s="1"/>
  <c r="O20" i="2"/>
  <c r="M20" i="2" s="1"/>
  <c r="H21" i="2"/>
  <c r="I21" i="2"/>
  <c r="J21" i="2"/>
  <c r="K21" i="2"/>
  <c r="L21" i="2" s="1"/>
  <c r="N21" i="2" s="1"/>
  <c r="O21" i="2"/>
  <c r="H22" i="2"/>
  <c r="I22" i="2"/>
  <c r="J22" i="2"/>
  <c r="K22" i="2"/>
  <c r="L22" i="2" s="1"/>
  <c r="N22" i="2" s="1"/>
  <c r="O22" i="2"/>
  <c r="M22" i="2" s="1"/>
  <c r="H23" i="2"/>
  <c r="I23" i="2"/>
  <c r="J23" i="2"/>
  <c r="K23" i="2"/>
  <c r="L23" i="2" s="1"/>
  <c r="N23" i="2" s="1"/>
  <c r="O23" i="2"/>
  <c r="M23" i="2" l="1"/>
  <c r="M21" i="2"/>
  <c r="M19" i="2"/>
  <c r="M17" i="2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32" i="2" l="1"/>
  <c r="C38" i="2" s="1"/>
  <c r="C27" i="2"/>
  <c r="C37" i="2" s="1"/>
  <c r="O15" i="2"/>
  <c r="J15" i="2"/>
  <c r="K15" i="2" s="1"/>
  <c r="L15" i="2" s="1"/>
  <c r="N15" i="2" s="1"/>
  <c r="H15" i="2"/>
  <c r="I15" i="2" s="1"/>
  <c r="O14" i="2"/>
  <c r="H14" i="2"/>
  <c r="O13" i="2"/>
  <c r="H13" i="2"/>
  <c r="I13" i="2" s="1"/>
  <c r="O12" i="2"/>
  <c r="H12" i="2"/>
  <c r="C4" i="2"/>
  <c r="C35" i="2" s="1"/>
  <c r="J2" i="2"/>
  <c r="L2" i="2" s="1"/>
  <c r="M15" i="2" l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C42" i="2"/>
  <c r="C43" i="2" s="1"/>
  <c r="C36" i="2" l="1"/>
  <c r="M12" i="2"/>
  <c r="C39" i="2"/>
  <c r="L3" i="2"/>
  <c r="L4" i="2" s="1"/>
  <c r="P4" i="2" l="1"/>
  <c r="R4" i="2" s="1"/>
  <c r="P3" i="2"/>
  <c r="C41" i="2"/>
  <c r="P2" i="2"/>
  <c r="R2" i="2" s="1"/>
  <c r="C40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<sst xmlns="http://schemas.openxmlformats.org/spreadsheetml/2006/main" count="57" uniqueCount="45">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</sst>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"/>
  <sheetViews>
    <sheetView tabSelected="1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E38" sqref="E38"/>
    </sheetView>
  </sheetViews>
  <sheetFormatPr defaultRowHeight="16.5"/>
  <cols>
    <col min="1" max="1" width="9.140625" style="40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5.28515625" style="6" customWidth="1"/>
    <col min="10" max="10" width="13.85546875" style="1" bestFit="1" customWidth="1"/>
    <col min="11" max="11" width="15.42578125" style="6" bestFit="1" customWidth="1"/>
    <col min="12" max="12" width="14.140625" style="1" customWidth="1"/>
    <col min="13" max="13" width="13.28515625" style="6" bestFit="1" customWidth="1"/>
    <col min="14" max="14" width="14.85546875" style="6" customWidth="1"/>
    <col min="15" max="15" width="14.85546875" style="6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2" t="s">
        <v>13</v>
      </c>
      <c r="H1" s="6" t="s">
        <v>38</v>
      </c>
      <c r="K1" s="6" t="s">
        <v>25</v>
      </c>
      <c r="O1" s="6" t="s">
        <v>33</v>
      </c>
      <c r="R1" s="6" t="s">
        <v>33</v>
      </c>
    </row>
    <row r="2" spans="1:19">
      <c r="B2" s="22" t="s">
        <v>11</v>
      </c>
      <c r="C2" s="61">
        <v>3520</v>
      </c>
      <c r="D2" s="6" t="s">
        <v>44</v>
      </c>
      <c r="E2" s="4"/>
      <c r="F2" s="4"/>
      <c r="G2" s="24"/>
      <c r="H2" s="1" t="s">
        <v>39</v>
      </c>
      <c r="I2" s="61">
        <v>7500</v>
      </c>
      <c r="J2" s="61">
        <f>C2</f>
        <v>3520</v>
      </c>
      <c r="K2" s="61">
        <f>I3</f>
        <v>697</v>
      </c>
      <c r="L2" s="51">
        <f>J2*K2</f>
        <v>2453440</v>
      </c>
      <c r="O2" s="58" t="s">
        <v>35</v>
      </c>
      <c r="P2" s="59">
        <f>C39</f>
        <v>22880000</v>
      </c>
      <c r="R2" s="19">
        <f>P2*0.025/12</f>
        <v>47666.666666666664</v>
      </c>
      <c r="S2" s="17" t="s">
        <v>34</v>
      </c>
    </row>
    <row r="3" spans="1:19">
      <c r="B3" s="23" t="s">
        <v>6</v>
      </c>
      <c r="C3" s="50">
        <v>6500</v>
      </c>
      <c r="D3" s="14"/>
      <c r="E3" s="25"/>
      <c r="F3" s="25"/>
      <c r="G3" s="14"/>
      <c r="H3" s="1" t="s">
        <v>40</v>
      </c>
      <c r="I3" s="61">
        <f>MROUND(I2/10.764,1)</f>
        <v>697</v>
      </c>
      <c r="J3" s="61"/>
      <c r="K3" s="51"/>
      <c r="L3" s="51">
        <f>N16</f>
        <v>0</v>
      </c>
      <c r="O3" s="58" t="s">
        <v>35</v>
      </c>
      <c r="P3" s="59">
        <f>C39</f>
        <v>22880000</v>
      </c>
      <c r="Q3" s="6"/>
      <c r="R3" s="19">
        <f>P3*0.04/12</f>
        <v>76266.666666666672</v>
      </c>
      <c r="S3" s="60" t="s">
        <v>36</v>
      </c>
    </row>
    <row r="4" spans="1:19">
      <c r="B4" s="31" t="s">
        <v>18</v>
      </c>
      <c r="C4" s="51">
        <f>ROUND((C2*C3),0)</f>
        <v>22880000</v>
      </c>
      <c r="F4" s="21"/>
      <c r="G4" s="21"/>
      <c r="I4" s="51"/>
      <c r="J4" s="61"/>
      <c r="K4" s="51"/>
      <c r="L4" s="51">
        <f>SUM(L2:L3)</f>
        <v>2453440</v>
      </c>
      <c r="O4" s="58" t="s">
        <v>35</v>
      </c>
      <c r="P4" s="59">
        <f>C39</f>
        <v>22880000</v>
      </c>
      <c r="Q4" s="6"/>
      <c r="R4" s="19">
        <f>P4*0.033/12</f>
        <v>62920</v>
      </c>
      <c r="S4" s="17" t="s">
        <v>37</v>
      </c>
    </row>
    <row r="5" spans="1:19">
      <c r="B5" s="12" t="s">
        <v>14</v>
      </c>
    </row>
    <row r="6" spans="1:19" s="3" customFormat="1" ht="60">
      <c r="A6" s="41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2" t="s">
        <v>5</v>
      </c>
      <c r="H6" s="5" t="s">
        <v>29</v>
      </c>
      <c r="I6" s="5" t="s">
        <v>28</v>
      </c>
      <c r="J6" s="7" t="s">
        <v>3</v>
      </c>
      <c r="K6" s="7" t="s">
        <v>4</v>
      </c>
      <c r="L6" s="5" t="s">
        <v>16</v>
      </c>
      <c r="M6" s="43" t="s">
        <v>26</v>
      </c>
      <c r="N6" s="5" t="s">
        <v>17</v>
      </c>
      <c r="O6" s="5" t="s">
        <v>42</v>
      </c>
    </row>
    <row r="7" spans="1:19" s="3" customFormat="1" ht="15">
      <c r="A7" s="41"/>
      <c r="B7" s="4"/>
      <c r="C7" s="5" t="s">
        <v>43</v>
      </c>
      <c r="D7" s="4"/>
      <c r="E7" s="4"/>
      <c r="F7" s="4"/>
      <c r="G7" s="42" t="s">
        <v>31</v>
      </c>
      <c r="H7" s="5"/>
      <c r="I7" s="5"/>
      <c r="J7" s="7"/>
      <c r="K7" s="7"/>
      <c r="L7" s="7" t="s">
        <v>32</v>
      </c>
      <c r="M7" s="7" t="s">
        <v>32</v>
      </c>
      <c r="N7" s="7" t="s">
        <v>32</v>
      </c>
      <c r="O7" s="7" t="s">
        <v>32</v>
      </c>
    </row>
    <row r="8" spans="1:19" s="10" customFormat="1">
      <c r="A8" s="47">
        <v>1</v>
      </c>
      <c r="B8" s="46"/>
      <c r="C8" s="44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0" customFormat="1">
      <c r="A9" s="49">
        <v>2</v>
      </c>
      <c r="B9" s="46"/>
      <c r="C9" s="44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1" si="8">E9-D9</f>
        <v>0</v>
      </c>
      <c r="I9" s="53">
        <f t="shared" ref="I9:I15" si="9">F9-H9</f>
        <v>60</v>
      </c>
      <c r="J9" s="53">
        <f t="shared" ref="J9:J11" si="10">IF(H9&gt;=5,90*H9/F9,0)</f>
        <v>0</v>
      </c>
      <c r="K9" s="53">
        <f t="shared" ref="K9:K11" si="11">G9/100*J9</f>
        <v>0</v>
      </c>
      <c r="L9" s="53">
        <f t="shared" ref="L9:L11" si="12">ROUND((G9-K9),0)</f>
        <v>0</v>
      </c>
      <c r="M9" s="53">
        <f t="shared" ref="M9:M11" si="13">O9-N9</f>
        <v>0</v>
      </c>
      <c r="N9" s="53">
        <f t="shared" ref="N9:N11" si="14">ROUND((L9*C9),0)</f>
        <v>0</v>
      </c>
      <c r="O9" s="53">
        <f t="shared" ref="O9:O11" si="15">ROUND((C9*G9),0)</f>
        <v>0</v>
      </c>
    </row>
    <row r="10" spans="1:19" s="10" customFormat="1" ht="17.25" customHeight="1">
      <c r="A10" s="47">
        <v>3</v>
      </c>
      <c r="B10" s="46"/>
      <c r="C10" s="44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s="10" customFormat="1">
      <c r="A11" s="49">
        <v>4</v>
      </c>
      <c r="B11" s="46"/>
      <c r="C11" s="44">
        <v>0</v>
      </c>
      <c r="D11" s="48">
        <v>0</v>
      </c>
      <c r="E11" s="48">
        <v>0</v>
      </c>
      <c r="F11" s="48">
        <v>60</v>
      </c>
      <c r="G11" s="52">
        <v>0</v>
      </c>
      <c r="H11" s="53">
        <f t="shared" si="8"/>
        <v>0</v>
      </c>
      <c r="I11" s="53">
        <f t="shared" si="9"/>
        <v>60</v>
      </c>
      <c r="J11" s="53">
        <f t="shared" si="10"/>
        <v>0</v>
      </c>
      <c r="K11" s="53">
        <f t="shared" si="11"/>
        <v>0</v>
      </c>
      <c r="L11" s="53">
        <f t="shared" si="12"/>
        <v>0</v>
      </c>
      <c r="M11" s="53">
        <f t="shared" si="13"/>
        <v>0</v>
      </c>
      <c r="N11" s="53">
        <f t="shared" si="14"/>
        <v>0</v>
      </c>
      <c r="O11" s="53">
        <f t="shared" si="15"/>
        <v>0</v>
      </c>
    </row>
    <row r="12" spans="1:19" s="10" customFormat="1">
      <c r="A12" s="47">
        <v>5</v>
      </c>
      <c r="B12" s="46"/>
      <c r="C12" s="44">
        <v>0</v>
      </c>
      <c r="D12" s="48">
        <v>0</v>
      </c>
      <c r="E12" s="48">
        <v>0</v>
      </c>
      <c r="F12" s="48">
        <v>60</v>
      </c>
      <c r="G12" s="52">
        <v>0</v>
      </c>
      <c r="H12" s="53">
        <f t="shared" ref="H12:H15" si="16">E12-D12</f>
        <v>0</v>
      </c>
      <c r="I12" s="53">
        <f t="shared" si="9"/>
        <v>60</v>
      </c>
      <c r="J12" s="53">
        <f t="shared" ref="J12:J15" si="17">IF(H12&gt;=5,90*H12/F12,0)</f>
        <v>0</v>
      </c>
      <c r="K12" s="53">
        <f t="shared" ref="K12:K15" si="18">G12/100*J12</f>
        <v>0</v>
      </c>
      <c r="L12" s="53">
        <f t="shared" ref="L12:L15" si="19">ROUND((G12-K12),0)</f>
        <v>0</v>
      </c>
      <c r="M12" s="53">
        <f t="shared" ref="M12:M15" si="20">O12-N12</f>
        <v>0</v>
      </c>
      <c r="N12" s="53">
        <f t="shared" ref="N12:N15" si="21">ROUND((L12*C12),0)</f>
        <v>0</v>
      </c>
      <c r="O12" s="53">
        <f t="shared" ref="O12:O15" si="22">ROUND((C12*G12),0)</f>
        <v>0</v>
      </c>
    </row>
    <row r="13" spans="1:19">
      <c r="A13" s="45">
        <v>6</v>
      </c>
      <c r="B13" s="46"/>
      <c r="C13" s="44">
        <v>0</v>
      </c>
      <c r="D13" s="32">
        <v>0</v>
      </c>
      <c r="E13" s="32">
        <v>0</v>
      </c>
      <c r="F13" s="32">
        <v>60</v>
      </c>
      <c r="G13" s="54">
        <v>0</v>
      </c>
      <c r="H13" s="53">
        <f t="shared" si="16"/>
        <v>0</v>
      </c>
      <c r="I13" s="53">
        <f t="shared" si="9"/>
        <v>60</v>
      </c>
      <c r="J13" s="53">
        <f t="shared" si="17"/>
        <v>0</v>
      </c>
      <c r="K13" s="53">
        <f t="shared" si="18"/>
        <v>0</v>
      </c>
      <c r="L13" s="53">
        <f t="shared" si="19"/>
        <v>0</v>
      </c>
      <c r="M13" s="55">
        <f t="shared" si="20"/>
        <v>0</v>
      </c>
      <c r="N13" s="53">
        <f t="shared" si="21"/>
        <v>0</v>
      </c>
      <c r="O13" s="53">
        <f t="shared" si="22"/>
        <v>0</v>
      </c>
    </row>
    <row r="14" spans="1:19">
      <c r="A14" s="23">
        <v>7</v>
      </c>
      <c r="B14" s="46"/>
      <c r="C14" s="44">
        <v>0</v>
      </c>
      <c r="D14" s="32">
        <v>0</v>
      </c>
      <c r="E14" s="32">
        <v>0</v>
      </c>
      <c r="F14" s="32">
        <v>60</v>
      </c>
      <c r="G14" s="54">
        <v>0</v>
      </c>
      <c r="H14" s="53">
        <f t="shared" si="16"/>
        <v>0</v>
      </c>
      <c r="I14" s="53">
        <f t="shared" si="9"/>
        <v>60</v>
      </c>
      <c r="J14" s="53">
        <f t="shared" si="17"/>
        <v>0</v>
      </c>
      <c r="K14" s="53">
        <f t="shared" si="18"/>
        <v>0</v>
      </c>
      <c r="L14" s="53">
        <f t="shared" si="19"/>
        <v>0</v>
      </c>
      <c r="M14" s="55">
        <f t="shared" si="20"/>
        <v>0</v>
      </c>
      <c r="N14" s="53">
        <f t="shared" si="21"/>
        <v>0</v>
      </c>
      <c r="O14" s="53">
        <f t="shared" si="22"/>
        <v>0</v>
      </c>
    </row>
    <row r="15" spans="1:19">
      <c r="A15" s="45">
        <v>8</v>
      </c>
      <c r="B15" s="46"/>
      <c r="C15" s="44">
        <v>0</v>
      </c>
      <c r="D15" s="32">
        <v>0</v>
      </c>
      <c r="E15" s="32">
        <v>0</v>
      </c>
      <c r="F15" s="32">
        <v>60</v>
      </c>
      <c r="G15" s="54">
        <v>0</v>
      </c>
      <c r="H15" s="53">
        <f t="shared" si="16"/>
        <v>0</v>
      </c>
      <c r="I15" s="53">
        <f t="shared" si="9"/>
        <v>60</v>
      </c>
      <c r="J15" s="53">
        <f t="shared" si="17"/>
        <v>0</v>
      </c>
      <c r="K15" s="53">
        <f t="shared" si="18"/>
        <v>0</v>
      </c>
      <c r="L15" s="53">
        <f t="shared" si="19"/>
        <v>0</v>
      </c>
      <c r="M15" s="55">
        <f t="shared" si="20"/>
        <v>0</v>
      </c>
      <c r="N15" s="53">
        <f t="shared" si="21"/>
        <v>0</v>
      </c>
      <c r="O15" s="53">
        <f t="shared" si="22"/>
        <v>0</v>
      </c>
    </row>
    <row r="16" spans="1:19">
      <c r="A16" s="45">
        <v>9</v>
      </c>
      <c r="B16" s="46"/>
      <c r="C16" s="44">
        <v>0</v>
      </c>
      <c r="D16" s="32">
        <v>0</v>
      </c>
      <c r="E16" s="32">
        <v>0</v>
      </c>
      <c r="F16" s="32">
        <v>60</v>
      </c>
      <c r="G16" s="54">
        <v>0</v>
      </c>
      <c r="H16" s="53">
        <f t="shared" ref="H16:H23" si="23">E16-D16</f>
        <v>0</v>
      </c>
      <c r="I16" s="53">
        <f t="shared" ref="I16:I23" si="24">F16-H16</f>
        <v>60</v>
      </c>
      <c r="J16" s="53">
        <f t="shared" ref="J16:J23" si="25">IF(H16&gt;=5,90*H16/F16,0)</f>
        <v>0</v>
      </c>
      <c r="K16" s="53">
        <f t="shared" ref="K16:K23" si="26">G16/100*J16</f>
        <v>0</v>
      </c>
      <c r="L16" s="53">
        <f t="shared" ref="L16:L23" si="27">ROUND((G16-K16),0)</f>
        <v>0</v>
      </c>
      <c r="M16" s="55">
        <f t="shared" ref="M16:M23" si="28">O16-N16</f>
        <v>0</v>
      </c>
      <c r="N16" s="53">
        <f t="shared" ref="N16:N23" si="29">ROUND((L16*C16),0)</f>
        <v>0</v>
      </c>
      <c r="O16" s="53">
        <f t="shared" ref="O16:O23" si="30">ROUND((C16*G16),0)</f>
        <v>0</v>
      </c>
    </row>
    <row r="17" spans="1:15">
      <c r="A17" s="45">
        <v>10</v>
      </c>
      <c r="B17" s="46"/>
      <c r="C17" s="44">
        <v>0</v>
      </c>
      <c r="D17" s="32">
        <v>0</v>
      </c>
      <c r="E17" s="32">
        <v>0</v>
      </c>
      <c r="F17" s="32">
        <v>60</v>
      </c>
      <c r="G17" s="54">
        <v>0</v>
      </c>
      <c r="H17" s="53">
        <f t="shared" si="23"/>
        <v>0</v>
      </c>
      <c r="I17" s="53">
        <f t="shared" si="24"/>
        <v>60</v>
      </c>
      <c r="J17" s="53">
        <f t="shared" si="25"/>
        <v>0</v>
      </c>
      <c r="K17" s="53">
        <f t="shared" si="26"/>
        <v>0</v>
      </c>
      <c r="L17" s="53">
        <f t="shared" si="27"/>
        <v>0</v>
      </c>
      <c r="M17" s="55">
        <f t="shared" si="28"/>
        <v>0</v>
      </c>
      <c r="N17" s="53">
        <f t="shared" si="29"/>
        <v>0</v>
      </c>
      <c r="O17" s="53">
        <f t="shared" si="30"/>
        <v>0</v>
      </c>
    </row>
    <row r="18" spans="1:15">
      <c r="A18" s="45">
        <v>11</v>
      </c>
      <c r="B18" s="46"/>
      <c r="C18" s="44">
        <v>0</v>
      </c>
      <c r="D18" s="32">
        <v>0</v>
      </c>
      <c r="E18" s="32">
        <v>0</v>
      </c>
      <c r="F18" s="32">
        <v>60</v>
      </c>
      <c r="G18" s="54">
        <v>0</v>
      </c>
      <c r="H18" s="53">
        <f t="shared" si="23"/>
        <v>0</v>
      </c>
      <c r="I18" s="53">
        <f t="shared" si="24"/>
        <v>60</v>
      </c>
      <c r="J18" s="53">
        <f t="shared" si="25"/>
        <v>0</v>
      </c>
      <c r="K18" s="53">
        <f t="shared" si="26"/>
        <v>0</v>
      </c>
      <c r="L18" s="53">
        <f t="shared" si="27"/>
        <v>0</v>
      </c>
      <c r="M18" s="55">
        <f t="shared" si="28"/>
        <v>0</v>
      </c>
      <c r="N18" s="53">
        <f t="shared" si="29"/>
        <v>0</v>
      </c>
      <c r="O18" s="53">
        <f t="shared" si="30"/>
        <v>0</v>
      </c>
    </row>
    <row r="19" spans="1:15">
      <c r="A19" s="45">
        <v>12</v>
      </c>
      <c r="B19" s="46"/>
      <c r="C19" s="44">
        <v>0</v>
      </c>
      <c r="D19" s="32">
        <v>0</v>
      </c>
      <c r="E19" s="32">
        <v>0</v>
      </c>
      <c r="F19" s="32">
        <v>60</v>
      </c>
      <c r="G19" s="54">
        <v>0</v>
      </c>
      <c r="H19" s="53">
        <f t="shared" si="23"/>
        <v>0</v>
      </c>
      <c r="I19" s="53">
        <f t="shared" si="24"/>
        <v>60</v>
      </c>
      <c r="J19" s="53">
        <f t="shared" si="25"/>
        <v>0</v>
      </c>
      <c r="K19" s="53">
        <f t="shared" si="26"/>
        <v>0</v>
      </c>
      <c r="L19" s="53">
        <f t="shared" si="27"/>
        <v>0</v>
      </c>
      <c r="M19" s="55">
        <f t="shared" si="28"/>
        <v>0</v>
      </c>
      <c r="N19" s="53">
        <f t="shared" si="29"/>
        <v>0</v>
      </c>
      <c r="O19" s="53">
        <f t="shared" si="30"/>
        <v>0</v>
      </c>
    </row>
    <row r="20" spans="1:15">
      <c r="A20" s="45">
        <v>13</v>
      </c>
      <c r="B20" s="46"/>
      <c r="C20" s="44">
        <v>0</v>
      </c>
      <c r="D20" s="32">
        <v>0</v>
      </c>
      <c r="E20" s="32">
        <v>0</v>
      </c>
      <c r="F20" s="32">
        <v>60</v>
      </c>
      <c r="G20" s="54">
        <v>0</v>
      </c>
      <c r="H20" s="53">
        <f t="shared" si="23"/>
        <v>0</v>
      </c>
      <c r="I20" s="53">
        <f t="shared" si="24"/>
        <v>60</v>
      </c>
      <c r="J20" s="53">
        <f t="shared" si="25"/>
        <v>0</v>
      </c>
      <c r="K20" s="53">
        <f t="shared" si="26"/>
        <v>0</v>
      </c>
      <c r="L20" s="53">
        <f t="shared" si="27"/>
        <v>0</v>
      </c>
      <c r="M20" s="55">
        <f t="shared" si="28"/>
        <v>0</v>
      </c>
      <c r="N20" s="53">
        <f t="shared" si="29"/>
        <v>0</v>
      </c>
      <c r="O20" s="53">
        <f t="shared" si="30"/>
        <v>0</v>
      </c>
    </row>
    <row r="21" spans="1:15">
      <c r="A21" s="45">
        <v>14</v>
      </c>
      <c r="B21" s="46"/>
      <c r="C21" s="44">
        <v>0</v>
      </c>
      <c r="D21" s="32">
        <v>0</v>
      </c>
      <c r="E21" s="32">
        <v>0</v>
      </c>
      <c r="F21" s="32">
        <v>60</v>
      </c>
      <c r="G21" s="54">
        <v>0</v>
      </c>
      <c r="H21" s="53">
        <f t="shared" si="23"/>
        <v>0</v>
      </c>
      <c r="I21" s="53">
        <f t="shared" si="24"/>
        <v>60</v>
      </c>
      <c r="J21" s="53">
        <f t="shared" si="25"/>
        <v>0</v>
      </c>
      <c r="K21" s="53">
        <f t="shared" si="26"/>
        <v>0</v>
      </c>
      <c r="L21" s="53">
        <f t="shared" si="27"/>
        <v>0</v>
      </c>
      <c r="M21" s="55">
        <f t="shared" si="28"/>
        <v>0</v>
      </c>
      <c r="N21" s="53">
        <f t="shared" si="29"/>
        <v>0</v>
      </c>
      <c r="O21" s="53">
        <f t="shared" si="30"/>
        <v>0</v>
      </c>
    </row>
    <row r="22" spans="1:15">
      <c r="A22" s="45">
        <v>15</v>
      </c>
      <c r="B22" s="46"/>
      <c r="C22" s="44">
        <v>0</v>
      </c>
      <c r="D22" s="32">
        <v>0</v>
      </c>
      <c r="E22" s="32">
        <v>0</v>
      </c>
      <c r="F22" s="32">
        <v>60</v>
      </c>
      <c r="G22" s="54">
        <v>0</v>
      </c>
      <c r="H22" s="53">
        <f t="shared" si="23"/>
        <v>0</v>
      </c>
      <c r="I22" s="53">
        <f t="shared" si="24"/>
        <v>60</v>
      </c>
      <c r="J22" s="53">
        <f t="shared" si="25"/>
        <v>0</v>
      </c>
      <c r="K22" s="53">
        <f t="shared" si="26"/>
        <v>0</v>
      </c>
      <c r="L22" s="53">
        <f t="shared" si="27"/>
        <v>0</v>
      </c>
      <c r="M22" s="55">
        <f t="shared" si="28"/>
        <v>0</v>
      </c>
      <c r="N22" s="53">
        <f t="shared" si="29"/>
        <v>0</v>
      </c>
      <c r="O22" s="53">
        <f t="shared" si="30"/>
        <v>0</v>
      </c>
    </row>
    <row r="23" spans="1:15">
      <c r="A23" s="45">
        <v>16</v>
      </c>
      <c r="B23" s="46"/>
      <c r="C23" s="44">
        <v>0</v>
      </c>
      <c r="D23" s="32">
        <v>0</v>
      </c>
      <c r="E23" s="32">
        <v>0</v>
      </c>
      <c r="F23" s="32">
        <v>60</v>
      </c>
      <c r="G23" s="54">
        <v>0</v>
      </c>
      <c r="H23" s="53">
        <f t="shared" si="23"/>
        <v>0</v>
      </c>
      <c r="I23" s="53">
        <f t="shared" si="24"/>
        <v>60</v>
      </c>
      <c r="J23" s="53">
        <f t="shared" si="25"/>
        <v>0</v>
      </c>
      <c r="K23" s="53">
        <f t="shared" si="26"/>
        <v>0</v>
      </c>
      <c r="L23" s="53">
        <f t="shared" si="27"/>
        <v>0</v>
      </c>
      <c r="M23" s="55">
        <f t="shared" si="28"/>
        <v>0</v>
      </c>
      <c r="N23" s="53">
        <f t="shared" si="29"/>
        <v>0</v>
      </c>
      <c r="O23" s="53">
        <f t="shared" si="30"/>
        <v>0</v>
      </c>
    </row>
    <row r="24" spans="1:15">
      <c r="B24" s="62" t="s">
        <v>20</v>
      </c>
      <c r="C24" s="62"/>
      <c r="D24" s="10"/>
      <c r="E24" s="10"/>
      <c r="F24" s="11"/>
      <c r="G24" s="11"/>
      <c r="H24" s="11"/>
      <c r="I24" s="11"/>
      <c r="J24" s="10"/>
      <c r="K24" s="15"/>
      <c r="L24" s="16"/>
      <c r="M24" s="11"/>
      <c r="N24" s="26"/>
      <c r="O24" s="26"/>
    </row>
    <row r="25" spans="1:15">
      <c r="B25" s="22" t="s">
        <v>19</v>
      </c>
      <c r="C25" s="56">
        <v>0</v>
      </c>
      <c r="D25" s="10"/>
      <c r="E25" s="10"/>
      <c r="F25" s="11"/>
      <c r="G25" s="11"/>
      <c r="H25" s="11"/>
      <c r="I25" s="11"/>
      <c r="J25" s="10"/>
      <c r="K25" s="15"/>
      <c r="L25" s="16"/>
      <c r="M25" s="11"/>
      <c r="N25" s="26"/>
      <c r="O25" s="26"/>
    </row>
    <row r="26" spans="1:15">
      <c r="B26" s="23" t="s">
        <v>6</v>
      </c>
      <c r="C26" s="50">
        <v>0</v>
      </c>
      <c r="D26" s="10"/>
      <c r="E26" s="10"/>
      <c r="F26" s="11"/>
      <c r="G26" s="11"/>
      <c r="H26" s="11"/>
      <c r="I26" s="11"/>
      <c r="J26" s="10"/>
      <c r="K26" s="15"/>
      <c r="L26" s="16"/>
      <c r="M26" s="11"/>
      <c r="N26" s="26"/>
      <c r="O26" s="26"/>
    </row>
    <row r="27" spans="1:15">
      <c r="B27" s="23" t="s">
        <v>7</v>
      </c>
      <c r="C27" s="55">
        <f>ROUND((C25*C26),0)</f>
        <v>0</v>
      </c>
      <c r="D27" s="10"/>
      <c r="E27" s="10"/>
      <c r="F27" s="11"/>
      <c r="G27" s="11"/>
      <c r="H27" s="11"/>
      <c r="I27" s="11"/>
      <c r="J27" s="10"/>
      <c r="K27" s="15"/>
      <c r="L27" s="16"/>
      <c r="M27" s="11"/>
      <c r="N27" s="26"/>
      <c r="O27" s="26"/>
    </row>
    <row r="28" spans="1:15">
      <c r="B28" s="9"/>
      <c r="C28" s="10"/>
      <c r="D28" s="10"/>
      <c r="E28" s="10"/>
      <c r="F28" s="11"/>
      <c r="G28" s="11"/>
      <c r="H28" s="11"/>
      <c r="I28" s="11"/>
      <c r="J28" s="10"/>
      <c r="K28" s="15"/>
      <c r="L28" s="16"/>
      <c r="M28" s="11"/>
      <c r="N28" s="26"/>
      <c r="O28" s="26"/>
    </row>
    <row r="29" spans="1:15" ht="22.5" customHeight="1">
      <c r="B29" s="63" t="s">
        <v>15</v>
      </c>
      <c r="C29" s="64"/>
      <c r="D29" s="10"/>
      <c r="E29" s="10"/>
      <c r="F29" s="11"/>
      <c r="G29" s="11"/>
      <c r="H29" s="11"/>
      <c r="I29" s="11"/>
      <c r="J29" s="10"/>
      <c r="K29" s="11"/>
      <c r="L29" s="10"/>
      <c r="M29" s="11"/>
      <c r="N29" s="11"/>
      <c r="O29" s="11"/>
    </row>
    <row r="30" spans="1:15">
      <c r="B30" s="22" t="s">
        <v>11</v>
      </c>
      <c r="C30" s="56">
        <v>0</v>
      </c>
      <c r="E30" s="27"/>
      <c r="F30" s="27"/>
      <c r="G30" s="28"/>
      <c r="H30" s="13"/>
      <c r="I30" s="13"/>
      <c r="L30" s="20"/>
    </row>
    <row r="31" spans="1:15">
      <c r="B31" s="23" t="s">
        <v>6</v>
      </c>
      <c r="C31" s="50">
        <v>0</v>
      </c>
      <c r="D31" s="29"/>
      <c r="E31" s="21"/>
      <c r="F31" s="21"/>
      <c r="G31" s="15"/>
      <c r="H31" s="13"/>
      <c r="I31" s="13"/>
      <c r="L31" s="20"/>
    </row>
    <row r="32" spans="1:15">
      <c r="B32" s="23" t="s">
        <v>7</v>
      </c>
      <c r="C32" s="55">
        <f>ROUND((C30*C31),0)</f>
        <v>0</v>
      </c>
      <c r="D32" s="8"/>
      <c r="E32" s="8"/>
      <c r="F32" s="20"/>
      <c r="H32" s="13"/>
      <c r="I32" s="13"/>
      <c r="L32" s="20"/>
    </row>
    <row r="33" spans="1:15">
      <c r="B33" s="40"/>
      <c r="C33" s="18"/>
      <c r="D33" s="8"/>
      <c r="E33" s="8"/>
      <c r="F33" s="20"/>
      <c r="H33" s="13"/>
      <c r="I33" s="13"/>
      <c r="L33" s="20"/>
    </row>
    <row r="34" spans="1:15">
      <c r="C34" s="8" t="s">
        <v>22</v>
      </c>
      <c r="D34" s="8"/>
      <c r="E34" s="8"/>
      <c r="F34" s="20"/>
      <c r="H34" s="13"/>
      <c r="I34" s="13"/>
      <c r="L34" s="20"/>
    </row>
    <row r="35" spans="1:15">
      <c r="B35" s="2" t="s">
        <v>13</v>
      </c>
      <c r="C35" s="51">
        <f>C4</f>
        <v>22880000</v>
      </c>
      <c r="D35" s="18"/>
      <c r="E35" s="18"/>
      <c r="F35" s="18"/>
      <c r="G35" s="18"/>
      <c r="H35" s="19"/>
      <c r="I35" s="19"/>
      <c r="L35" s="17"/>
    </row>
    <row r="36" spans="1:15">
      <c r="B36" s="2" t="s">
        <v>14</v>
      </c>
      <c r="C36" s="51">
        <f>N16</f>
        <v>0</v>
      </c>
      <c r="D36" s="18"/>
      <c r="E36" s="18"/>
      <c r="F36" s="18"/>
      <c r="G36" s="18"/>
      <c r="H36" s="19"/>
      <c r="I36" s="19"/>
      <c r="L36" s="19"/>
    </row>
    <row r="37" spans="1:15">
      <c r="B37" s="2" t="s">
        <v>21</v>
      </c>
      <c r="C37" s="51">
        <f>C27</f>
        <v>0</v>
      </c>
      <c r="D37" s="18"/>
      <c r="E37" s="18"/>
      <c r="F37" s="18"/>
      <c r="G37" s="18"/>
      <c r="H37" s="19"/>
      <c r="I37" s="19"/>
      <c r="L37" s="19"/>
    </row>
    <row r="38" spans="1:15">
      <c r="A38" s="1"/>
      <c r="B38" s="2" t="s">
        <v>12</v>
      </c>
      <c r="C38" s="51">
        <f>C32</f>
        <v>0</v>
      </c>
      <c r="D38" s="18"/>
      <c r="E38" s="18"/>
      <c r="F38" s="18"/>
      <c r="G38" s="18"/>
      <c r="H38" s="19"/>
      <c r="I38" s="19"/>
      <c r="L38" s="19"/>
    </row>
    <row r="39" spans="1:15">
      <c r="A39" s="1"/>
      <c r="B39" s="12" t="s">
        <v>8</v>
      </c>
      <c r="C39" s="57">
        <f>C35+C36+C37+C38</f>
        <v>22880000</v>
      </c>
      <c r="D39" s="17"/>
      <c r="F39" s="17"/>
    </row>
    <row r="40" spans="1:15">
      <c r="A40" s="1"/>
      <c r="B40" s="12" t="s">
        <v>9</v>
      </c>
      <c r="C40" s="57">
        <f>MROUND(C39*90%,1)</f>
        <v>20592000</v>
      </c>
      <c r="D40" s="19"/>
      <c r="F40" s="17"/>
      <c r="H40" s="33"/>
      <c r="I40" s="33"/>
    </row>
    <row r="41" spans="1:15">
      <c r="A41" s="1"/>
      <c r="B41" s="12" t="s">
        <v>10</v>
      </c>
      <c r="C41" s="57">
        <f>MROUND(C39*80%,1)</f>
        <v>18304000</v>
      </c>
      <c r="D41" s="19"/>
      <c r="F41" s="17"/>
      <c r="H41" s="33"/>
      <c r="I41" s="33"/>
    </row>
    <row r="42" spans="1:15">
      <c r="A42" s="1"/>
      <c r="B42" s="2" t="s">
        <v>24</v>
      </c>
      <c r="C42" s="51">
        <f>O16</f>
        <v>0</v>
      </c>
      <c r="D42" s="30"/>
      <c r="O42" s="34"/>
    </row>
    <row r="43" spans="1:15">
      <c r="A43" s="1"/>
      <c r="B43" s="12" t="s">
        <v>41</v>
      </c>
      <c r="C43" s="58">
        <f>MROUND(C42*0.85,1)</f>
        <v>0</v>
      </c>
      <c r="O43" s="34"/>
    </row>
    <row r="44" spans="1:15">
      <c r="A44" s="1"/>
      <c r="O44" s="34"/>
    </row>
    <row r="45" spans="1:15">
      <c r="A45" s="1"/>
      <c r="L45" s="35"/>
      <c r="O45" s="34"/>
    </row>
    <row r="46" spans="1:15">
      <c r="A46" s="1"/>
      <c r="L46" s="35"/>
      <c r="O46" s="34"/>
    </row>
    <row r="47" spans="1:15">
      <c r="A47" s="1"/>
      <c r="H47" s="33"/>
      <c r="I47" s="33"/>
      <c r="L47" s="35"/>
      <c r="O47" s="34"/>
    </row>
    <row r="48" spans="1:15">
      <c r="A48" s="1"/>
      <c r="L48" s="35"/>
      <c r="O48" s="34"/>
    </row>
    <row r="49" spans="1:15">
      <c r="A49" s="1"/>
      <c r="L49" s="35"/>
      <c r="O49" s="34"/>
    </row>
    <row r="50" spans="1:15">
      <c r="A50" s="1"/>
      <c r="L50" s="35"/>
      <c r="O50" s="34"/>
    </row>
    <row r="51" spans="1:15">
      <c r="A51" s="1"/>
      <c r="L51" s="35"/>
      <c r="O51" s="34"/>
    </row>
    <row r="52" spans="1:15">
      <c r="A52" s="1"/>
    </row>
    <row r="53" spans="1:15">
      <c r="A53" s="1"/>
    </row>
    <row r="54" spans="1:15">
      <c r="A54" s="1"/>
      <c r="B54" s="1"/>
    </row>
    <row r="55" spans="1:15">
      <c r="A55" s="1"/>
      <c r="B55" s="1"/>
    </row>
    <row r="56" spans="1:15">
      <c r="A56" s="1"/>
      <c r="B56" s="1"/>
    </row>
    <row r="57" spans="1:15">
      <c r="A57" s="1"/>
      <c r="B57" s="1"/>
    </row>
    <row r="58" spans="1:15">
      <c r="A58" s="1"/>
      <c r="B58" s="1"/>
    </row>
    <row r="59" spans="1:15">
      <c r="A59" s="1"/>
      <c r="B59" s="1"/>
    </row>
    <row r="60" spans="1:15">
      <c r="A60" s="1"/>
      <c r="B60" s="1"/>
    </row>
    <row r="61" spans="1:15">
      <c r="A61" s="1"/>
      <c r="B61" s="1"/>
    </row>
    <row r="62" spans="1:15">
      <c r="A62" s="1"/>
      <c r="B62" s="1"/>
    </row>
    <row r="63" spans="1:15">
      <c r="A63" s="1"/>
      <c r="B63" s="1"/>
      <c r="F63" s="36"/>
      <c r="G63" s="36"/>
      <c r="H63" s="36"/>
      <c r="I63" s="36"/>
      <c r="J63" s="12"/>
    </row>
    <row r="64" spans="1:15">
      <c r="A64" s="1"/>
      <c r="B64" s="1"/>
      <c r="F64" s="34"/>
      <c r="G64" s="1"/>
      <c r="H64" s="34"/>
      <c r="I64" s="34"/>
    </row>
    <row r="65" spans="1:9">
      <c r="A65" s="1"/>
      <c r="B65" s="1"/>
      <c r="F65" s="34"/>
      <c r="G65" s="34"/>
      <c r="H65" s="37"/>
      <c r="I65" s="37"/>
    </row>
    <row r="66" spans="1:9">
      <c r="A66" s="1"/>
      <c r="B66" s="1"/>
      <c r="F66" s="34"/>
      <c r="G66" s="34"/>
      <c r="H66" s="34"/>
      <c r="I66" s="34"/>
    </row>
    <row r="67" spans="1:9">
      <c r="A67" s="1"/>
      <c r="B67" s="1"/>
      <c r="F67" s="34"/>
      <c r="G67" s="38"/>
      <c r="H67" s="34"/>
      <c r="I67" s="34"/>
    </row>
    <row r="68" spans="1:9">
      <c r="A68" s="1"/>
      <c r="B68" s="1"/>
      <c r="F68" s="34"/>
      <c r="G68" s="34"/>
      <c r="H68" s="34"/>
      <c r="I68" s="34"/>
    </row>
    <row r="69" spans="1:9">
      <c r="A69" s="1"/>
      <c r="B69" s="1"/>
      <c r="F69" s="34"/>
      <c r="G69" s="34"/>
      <c r="H69" s="34"/>
      <c r="I69" s="34"/>
    </row>
    <row r="70" spans="1:9">
      <c r="A70" s="1"/>
      <c r="B70" s="1"/>
      <c r="F70" s="34"/>
      <c r="G70" s="34"/>
      <c r="H70" s="34"/>
      <c r="I70" s="34"/>
    </row>
    <row r="71" spans="1:9">
      <c r="A71" s="1"/>
      <c r="B71" s="1"/>
      <c r="F71" s="34"/>
      <c r="G71" s="34"/>
      <c r="H71" s="34"/>
      <c r="I71" s="34"/>
    </row>
    <row r="72" spans="1:9">
      <c r="A72" s="1"/>
      <c r="B72" s="1"/>
      <c r="F72" s="34"/>
      <c r="G72" s="34"/>
      <c r="H72" s="34"/>
      <c r="I72" s="34"/>
    </row>
    <row r="73" spans="1:9">
      <c r="A73" s="1"/>
      <c r="B73" s="1"/>
      <c r="F73" s="34"/>
      <c r="G73" s="34"/>
      <c r="H73" s="34"/>
      <c r="I73" s="34"/>
    </row>
    <row r="74" spans="1:9">
      <c r="A74" s="1"/>
      <c r="B74" s="1"/>
    </row>
    <row r="75" spans="1:9">
      <c r="A75" s="1"/>
      <c r="B75" s="1"/>
    </row>
    <row r="76" spans="1:9">
      <c r="A76" s="1"/>
      <c r="B76" s="1"/>
    </row>
    <row r="77" spans="1:9">
      <c r="A77" s="1"/>
      <c r="B77" s="1"/>
    </row>
    <row r="78" spans="1:9">
      <c r="A78" s="1"/>
      <c r="B78" s="1"/>
    </row>
    <row r="79" spans="1:9">
      <c r="A79" s="1"/>
      <c r="B79" s="1"/>
      <c r="F79" s="39"/>
    </row>
    <row r="80" spans="1:9">
      <c r="A80" s="1"/>
      <c r="B80" s="1"/>
      <c r="F80" s="39"/>
    </row>
    <row r="81" spans="1:6">
      <c r="A81" s="1"/>
      <c r="B81" s="1"/>
      <c r="F81" s="39"/>
    </row>
    <row r="82" spans="1:6">
      <c r="A82" s="1"/>
      <c r="B82" s="1"/>
      <c r="F82" s="39"/>
    </row>
    <row r="83" spans="1:6">
      <c r="A83" s="1"/>
      <c r="B83" s="1"/>
      <c r="F83" s="39"/>
    </row>
    <row r="84" spans="1:6">
      <c r="A84" s="1"/>
      <c r="B84" s="1"/>
      <c r="F84" s="39"/>
    </row>
    <row r="85" spans="1:6">
      <c r="A85" s="1"/>
      <c r="B85" s="1"/>
      <c r="F85" s="39"/>
    </row>
    <row r="86" spans="1:6">
      <c r="A86" s="1"/>
      <c r="B86" s="1"/>
      <c r="F86" s="39"/>
    </row>
    <row r="87" spans="1:6">
      <c r="A87" s="1"/>
      <c r="B87" s="1"/>
      <c r="F87" s="39"/>
    </row>
    <row r="88" spans="1:6">
      <c r="A88" s="1"/>
      <c r="B88" s="1"/>
      <c r="F88" s="39"/>
    </row>
    <row r="89" spans="1:6">
      <c r="A89" s="1"/>
      <c r="B89" s="1"/>
    </row>
    <row r="90" spans="1:6">
      <c r="A90" s="1"/>
      <c r="B90" s="1"/>
    </row>
    <row r="91" spans="1:6">
      <c r="A91" s="1"/>
      <c r="B91" s="1"/>
    </row>
    <row r="92" spans="1:6">
      <c r="A92" s="1"/>
      <c r="B92" s="1"/>
    </row>
    <row r="93" spans="1:6">
      <c r="A93" s="1"/>
      <c r="B93" s="1"/>
    </row>
    <row r="94" spans="1:6">
      <c r="A94" s="1"/>
      <c r="B94" s="1"/>
    </row>
    <row r="95" spans="1:6">
      <c r="A95" s="1"/>
      <c r="B95" s="1"/>
    </row>
    <row r="96" spans="1:6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</sheetData>
  <mergeCells count="2">
    <mergeCell ref="B24:C24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2023-09-05T09:16:40Z</dcterms:modified>
</cp:coreProperties>
</file>