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Mahesh Manohar Karkhanis\"/>
    </mc:Choice>
  </mc:AlternateContent>
  <xr:revisionPtr revIDLastSave="0" documentId="13_ncr:1_{C328BFFD-7349-4FCE-A6B8-666DA2410CC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F23" i="4" l="1"/>
  <c r="I20" i="4"/>
  <c r="I33" i="4"/>
  <c r="I31" i="4"/>
  <c r="I25" i="4"/>
  <c r="Q25" i="4"/>
  <c r="P26" i="4"/>
  <c r="P11" i="4" l="1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P3" i="4"/>
  <c r="P2" i="4"/>
  <c r="C12" i="4" l="1"/>
  <c r="C13" i="4"/>
  <c r="C14" i="4"/>
  <c r="C15" i="4"/>
  <c r="P13" i="4" l="1"/>
  <c r="Q13" i="4" s="1"/>
  <c r="P12" i="4"/>
  <c r="Q12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<sst xmlns="http://schemas.openxmlformats.org/spreadsheetml/2006/main" count="35" uniqueCount="30">
  <si>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</si>
  <si>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</si>
  <si>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</si>
  <si>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</si>
  <si>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</si>
  <si>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</si>
  <si>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</si>
  <si>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</si>
  <si>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</si>
  <si>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</si>
  <si>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</si>
  <si>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</si>
  <si>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</si>
  <si>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31.05.21</t>
  </si>
  <si>
    <t xml:space="preserve">sold out </t>
  </si>
  <si>
    <t>celestial</t>
  </si>
  <si>
    <t>Flat No. 803-A, 8th Floor, "Celestial", Final Plot No. 201 of TPS IV Mahim Division, Gokhale Road, Dadar (West), Mumbai</t>
  </si>
  <si>
    <t>ca</t>
  </si>
  <si>
    <t>rate</t>
  </si>
  <si>
    <t>fmv</t>
  </si>
  <si>
    <t>mca</t>
  </si>
  <si>
    <t>deck</t>
  </si>
  <si>
    <t xml:space="preserve">Terrace </t>
  </si>
  <si>
    <t xml:space="preserve">Final valuation </t>
  </si>
  <si>
    <t>MCA</t>
  </si>
  <si>
    <t>Measured terrace</t>
  </si>
  <si>
    <t>including terrace area of 106 Sq. Ft.</t>
  </si>
  <si>
    <t>terrace</t>
  </si>
  <si>
    <t>Total Value</t>
  </si>
  <si>
    <t>Net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</si>
</sst>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</xdr:row>
      <xdr:rowOff>142875</xdr:rowOff>
    </xdr:from>
    <xdr:to>
      <xdr:col>11</xdr:col>
      <xdr:colOff>533400</xdr:colOff>
      <xdr:row>39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8E012E2-40FF-4BDB-9A35-97C6A0CCD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523875"/>
          <a:ext cx="5629275" cy="66865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F24" sqref="F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11.710937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765</v>
      </c>
      <c r="C2" s="4">
        <f>B2*1.1</f>
        <v>841.50000000000011</v>
      </c>
      <c r="D2" s="4">
        <f t="shared" ref="D2:D13" si="2">C2*1.2</f>
        <v>1009.8000000000001</v>
      </c>
      <c r="E2" s="5">
        <f t="shared" ref="E2:E13" si="3">R2</f>
        <v>24097500</v>
      </c>
      <c r="F2" s="10">
        <f t="shared" ref="F2:F13" si="4">ROUND((E2/B2),0)</f>
        <v>31500</v>
      </c>
      <c r="G2" s="10">
        <f t="shared" ref="G2:G13" si="5">ROUND((E2/C2),0)</f>
        <v>28636</v>
      </c>
      <c r="H2" s="10">
        <f t="shared" ref="H2:H13" si="6">ROUND((E2/D2),0)</f>
        <v>23864</v>
      </c>
      <c r="I2" s="4" t="e">
        <f>#REF!</f>
        <v>#REF!</v>
      </c>
      <c r="J2" s="4" t="str">
        <f t="shared" ref="J2:J13" si="7">S2</f>
        <v>31.05.21</v>
      </c>
      <c r="O2">
        <v>0</v>
      </c>
      <c r="P2">
        <f t="shared" ref="P2:P11" si="8">O2/1.2</f>
        <v>0</v>
      </c>
      <c r="Q2">
        <v>765</v>
      </c>
      <c r="R2" s="2">
        <v>24097500</v>
      </c>
      <c r="S2" s="8" t="s">
        <v>13</v>
      </c>
      <c r="T2" s="8"/>
    </row>
    <row r="3" spans="1:20" x14ac:dyDescent="0.25">
      <c r="A3" s="4">
        <f t="shared" si="0"/>
        <v>0</v>
      </c>
      <c r="B3" s="4">
        <f t="shared" si="1"/>
        <v>880</v>
      </c>
      <c r="C3" s="4">
        <f t="shared" ref="C3:C15" si="9">B3*1.1</f>
        <v>968.00000000000011</v>
      </c>
      <c r="D3" s="4">
        <f t="shared" si="2"/>
        <v>1161.6000000000001</v>
      </c>
      <c r="E3" s="5">
        <f t="shared" si="3"/>
        <v>15000000</v>
      </c>
      <c r="F3" s="10">
        <f t="shared" si="4"/>
        <v>17045</v>
      </c>
      <c r="G3" s="10">
        <f t="shared" si="5"/>
        <v>15496</v>
      </c>
      <c r="H3" s="10">
        <f t="shared" si="6"/>
        <v>12913</v>
      </c>
      <c r="I3" s="4" t="e">
        <f>#REF!</f>
        <v>#REF!</v>
      </c>
      <c r="J3" s="4" t="str">
        <f t="shared" si="7"/>
        <v xml:space="preserve">sold out </v>
      </c>
      <c r="O3">
        <v>0</v>
      </c>
      <c r="P3">
        <f t="shared" si="8"/>
        <v>0</v>
      </c>
      <c r="Q3">
        <v>880</v>
      </c>
      <c r="R3" s="2">
        <v>15000000</v>
      </c>
      <c r="S3" s="8" t="s">
        <v>14</v>
      </c>
      <c r="T3" s="8"/>
    </row>
    <row r="4" spans="1:20" x14ac:dyDescent="0.25">
      <c r="A4" s="4">
        <f t="shared" si="0"/>
        <v>0</v>
      </c>
      <c r="B4" s="4">
        <f t="shared" si="1"/>
        <v>868.05555555555566</v>
      </c>
      <c r="C4" s="4">
        <f t="shared" si="9"/>
        <v>954.86111111111131</v>
      </c>
      <c r="D4" s="4">
        <f t="shared" si="2"/>
        <v>1145.8333333333335</v>
      </c>
      <c r="E4" s="5">
        <f t="shared" si="3"/>
        <v>40800000</v>
      </c>
      <c r="F4" s="10">
        <f t="shared" si="4"/>
        <v>47002</v>
      </c>
      <c r="G4" s="10">
        <f t="shared" si="5"/>
        <v>42729</v>
      </c>
      <c r="H4" s="10">
        <f t="shared" si="6"/>
        <v>35607</v>
      </c>
      <c r="I4" s="4" t="e">
        <f>#REF!</f>
        <v>#REF!</v>
      </c>
      <c r="J4" s="4" t="str">
        <f t="shared" si="7"/>
        <v>celestial</v>
      </c>
      <c r="O4">
        <v>1250</v>
      </c>
      <c r="P4">
        <f t="shared" si="8"/>
        <v>1041.6666666666667</v>
      </c>
      <c r="Q4">
        <f t="shared" ref="Q4:Q11" si="10">P4/1.2</f>
        <v>868.05555555555566</v>
      </c>
      <c r="R4" s="2">
        <v>40800000</v>
      </c>
      <c r="S4" s="8" t="s">
        <v>15</v>
      </c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10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ref="P12:P13" si="11">O12/1.2</f>
        <v>0</v>
      </c>
      <c r="Q12">
        <f t="shared" ref="Q12:Q13" si="12">P12/1.2</f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8" spans="6:24" x14ac:dyDescent="0.25">
      <c r="H18" t="s">
        <v>16</v>
      </c>
    </row>
    <row r="19" spans="6:24" x14ac:dyDescent="0.25">
      <c r="H19" t="s">
        <v>17</v>
      </c>
      <c r="I19">
        <v>800</v>
      </c>
      <c r="J19" t="s">
        <v>26</v>
      </c>
    </row>
    <row r="20" spans="6:24" x14ac:dyDescent="0.25">
      <c r="H20" t="s">
        <v>29</v>
      </c>
      <c r="I20">
        <f>800-106</f>
        <v>694</v>
      </c>
    </row>
    <row r="21" spans="6:24" x14ac:dyDescent="0.25">
      <c r="G21" s="11"/>
      <c r="H21" s="11"/>
      <c r="I21" s="11"/>
      <c r="J21" s="11"/>
    </row>
    <row r="22" spans="6:24" x14ac:dyDescent="0.25">
      <c r="G22" s="12"/>
      <c r="H22" s="13" t="s">
        <v>23</v>
      </c>
      <c r="I22" s="11"/>
      <c r="J22" s="11"/>
    </row>
    <row r="23" spans="6:24" x14ac:dyDescent="0.25">
      <c r="F23" s="7">
        <f>I23*1.2</f>
        <v>836.4</v>
      </c>
      <c r="G23" s="11"/>
      <c r="H23" s="11" t="s">
        <v>24</v>
      </c>
      <c r="I23" s="11">
        <v>697</v>
      </c>
      <c r="J23" s="11"/>
      <c r="Q23" t="s">
        <v>22</v>
      </c>
    </row>
    <row r="24" spans="6:24" x14ac:dyDescent="0.25">
      <c r="G24" s="11"/>
      <c r="H24" s="11" t="s">
        <v>18</v>
      </c>
      <c r="I24" s="11">
        <v>30000</v>
      </c>
      <c r="J24" s="11"/>
      <c r="O24" t="s">
        <v>20</v>
      </c>
      <c r="P24" s="11">
        <v>697</v>
      </c>
      <c r="Q24" s="11">
        <v>101</v>
      </c>
      <c r="R24" s="13"/>
      <c r="T24" s="11"/>
      <c r="U24" s="11"/>
      <c r="V24" s="11"/>
      <c r="W24" s="11"/>
      <c r="X24" s="11"/>
    </row>
    <row r="25" spans="6:24" x14ac:dyDescent="0.25">
      <c r="G25" s="11"/>
      <c r="H25" s="11" t="s">
        <v>19</v>
      </c>
      <c r="I25" s="11">
        <f>I24*I23</f>
        <v>20910000</v>
      </c>
      <c r="J25" s="11"/>
      <c r="O25" t="s">
        <v>21</v>
      </c>
      <c r="P25" s="11">
        <v>87</v>
      </c>
      <c r="Q25" s="14">
        <f>Q24*40%</f>
        <v>40.400000000000006</v>
      </c>
      <c r="R25" s="14"/>
      <c r="T25" s="14"/>
      <c r="U25" s="14"/>
      <c r="V25" s="11"/>
      <c r="W25" s="11"/>
      <c r="X25" s="11"/>
    </row>
    <row r="26" spans="6:24" x14ac:dyDescent="0.25">
      <c r="G26" s="11"/>
      <c r="H26" s="11"/>
      <c r="I26" s="11"/>
      <c r="J26" s="11"/>
      <c r="P26" s="11">
        <f>P25+P24</f>
        <v>784</v>
      </c>
      <c r="Q26" s="11"/>
      <c r="R26" s="11"/>
      <c r="T26" s="11"/>
      <c r="U26" s="11"/>
      <c r="V26" s="11"/>
      <c r="W26" s="11"/>
      <c r="X26" s="11"/>
    </row>
    <row r="27" spans="6:24" x14ac:dyDescent="0.25">
      <c r="G27" s="11"/>
      <c r="H27" s="13" t="s">
        <v>25</v>
      </c>
      <c r="I27" s="11"/>
      <c r="J27" s="11"/>
      <c r="P27" s="11"/>
      <c r="Q27" s="11"/>
      <c r="R27" s="11"/>
      <c r="T27" s="11"/>
      <c r="U27" s="11"/>
      <c r="V27" s="11"/>
      <c r="W27" s="11"/>
      <c r="X27" s="11"/>
    </row>
    <row r="28" spans="6:24" x14ac:dyDescent="0.25">
      <c r="G28" s="11"/>
      <c r="H28" s="11" t="s">
        <v>27</v>
      </c>
      <c r="I28" s="11">
        <v>101</v>
      </c>
      <c r="J28" s="11"/>
      <c r="P28" s="11"/>
      <c r="Q28" s="11"/>
      <c r="R28" s="12"/>
      <c r="T28" s="12"/>
      <c r="U28" s="12"/>
      <c r="V28" s="11"/>
      <c r="W28" s="11"/>
      <c r="X28" s="11"/>
    </row>
    <row r="29" spans="6:24" x14ac:dyDescent="0.25">
      <c r="G29" s="11"/>
      <c r="H29" s="16">
        <v>0.4</v>
      </c>
      <c r="I29" s="11">
        <v>40</v>
      </c>
      <c r="J29" s="11"/>
      <c r="P29" s="11"/>
      <c r="Q29" s="11"/>
      <c r="R29" s="11"/>
      <c r="T29" s="11"/>
      <c r="U29" s="11"/>
      <c r="V29" s="11"/>
      <c r="W29" s="11"/>
      <c r="X29" s="11"/>
    </row>
    <row r="30" spans="6:24" x14ac:dyDescent="0.25">
      <c r="G30" s="11"/>
      <c r="H30" s="11" t="s">
        <v>18</v>
      </c>
      <c r="I30" s="11">
        <v>30000</v>
      </c>
      <c r="J30" s="11"/>
      <c r="P30" s="11"/>
      <c r="Q30" s="11"/>
      <c r="R30" s="11"/>
      <c r="T30" s="11"/>
      <c r="U30" s="11"/>
      <c r="V30" s="11"/>
      <c r="W30" s="11"/>
      <c r="X30" s="11"/>
    </row>
    <row r="31" spans="6:24" x14ac:dyDescent="0.25">
      <c r="G31" s="11"/>
      <c r="H31" s="11" t="s">
        <v>19</v>
      </c>
      <c r="I31" s="11">
        <f>I30*I29</f>
        <v>1200000</v>
      </c>
      <c r="J31" s="11"/>
      <c r="P31" s="11"/>
      <c r="Q31" s="11"/>
      <c r="R31" s="11"/>
      <c r="T31" s="11"/>
      <c r="U31" s="11"/>
      <c r="V31" s="11"/>
      <c r="W31" s="11"/>
      <c r="X31" s="11"/>
    </row>
    <row r="32" spans="6:24" x14ac:dyDescent="0.25">
      <c r="G32" s="11"/>
      <c r="H32" s="11"/>
      <c r="I32" s="11"/>
      <c r="J32" s="11"/>
      <c r="P32" s="11"/>
      <c r="Q32" s="11"/>
      <c r="R32" s="11"/>
      <c r="S32" s="6"/>
      <c r="T32" s="11"/>
      <c r="U32" s="11"/>
      <c r="V32" s="11"/>
      <c r="W32" s="11"/>
      <c r="X32" s="11"/>
    </row>
    <row r="33" spans="7:24" x14ac:dyDescent="0.25">
      <c r="G33" s="11"/>
      <c r="H33" s="12" t="s">
        <v>28</v>
      </c>
      <c r="I33" s="12">
        <f>I31+I25</f>
        <v>22110000</v>
      </c>
      <c r="J33" s="11"/>
      <c r="P33" s="11"/>
      <c r="Q33" s="11"/>
      <c r="R33" s="11"/>
      <c r="S33" s="6"/>
      <c r="T33" s="11"/>
      <c r="U33" s="11"/>
      <c r="V33" s="11"/>
      <c r="W33" s="11"/>
      <c r="X33" s="11"/>
    </row>
    <row r="34" spans="7:24" x14ac:dyDescent="0.25">
      <c r="G34" s="11"/>
      <c r="H34" s="11"/>
      <c r="I34" s="11"/>
      <c r="J34" s="11"/>
      <c r="Q34" s="11"/>
      <c r="R34" s="11"/>
    </row>
    <row r="35" spans="7:24" x14ac:dyDescent="0.25">
      <c r="Q35" s="11"/>
      <c r="R35" s="11"/>
      <c r="T35" s="6"/>
    </row>
    <row r="36" spans="7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38" sqref="N38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C3" sqref="C3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3"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O37" sqref="O37:O38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2023-09-06T05:46:01Z</dcterms:modified>
</cp:coreProperties>
</file>