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SPL PBB Fort_Akshay Avinash Jawlgaikar\"/>
    </mc:Choice>
  </mc:AlternateContent>
  <xr:revisionPtr revIDLastSave="0" documentId="13_ncr:1_{2F6D7DA0-7D66-4F79-BF84-5F6BE74D6F3B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  <sheet name="Sheet13" sheetId="28" r:id="rId17"/>
    <sheet name="Sheet14" sheetId="29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2" i="4" l="1"/>
  <c r="Q8" i="4"/>
  <c r="B8" i="4" s="1"/>
  <c r="C8" i="4" s="1"/>
  <c r="D8" i="4" s="1"/>
  <c r="Q7" i="4"/>
  <c r="Q6" i="4"/>
  <c r="Q5" i="4"/>
  <c r="Q4" i="4"/>
  <c r="G26" i="4"/>
  <c r="G29" i="4"/>
  <c r="G30" i="4" s="1"/>
  <c r="C5" i="25"/>
  <c r="C4" i="25"/>
  <c r="C3" i="25"/>
  <c r="P2" i="4"/>
  <c r="B2" i="4" s="1"/>
  <c r="C2" i="4" s="1"/>
  <c r="P3" i="4"/>
  <c r="B3" i="4" s="1"/>
  <c r="C3" i="4" s="1"/>
  <c r="D3" i="4" s="1"/>
  <c r="P4" i="4"/>
  <c r="B4" i="4" s="1"/>
  <c r="C4" i="4" s="1"/>
  <c r="D4" i="4" s="1"/>
  <c r="P5" i="4"/>
  <c r="P6" i="4"/>
  <c r="B6" i="4"/>
  <c r="C6" i="4" s="1"/>
  <c r="P7" i="4"/>
  <c r="B7" i="4" s="1"/>
  <c r="C7" i="4" s="1"/>
  <c r="D7" i="4" s="1"/>
  <c r="P8" i="4"/>
  <c r="Q9" i="4"/>
  <c r="B9" i="4" s="1"/>
  <c r="C9" i="4" s="1"/>
  <c r="D9" i="4" s="1"/>
  <c r="Q10" i="4"/>
  <c r="B10" i="4" s="1"/>
  <c r="C10" i="4" s="1"/>
  <c r="P17" i="4"/>
  <c r="Q17" i="4" s="1"/>
  <c r="J17" i="4"/>
  <c r="I17" i="4"/>
  <c r="P15" i="4"/>
  <c r="B15" i="4" s="1"/>
  <c r="C15" i="4" s="1"/>
  <c r="D15" i="4" s="1"/>
  <c r="J15" i="4"/>
  <c r="I15" i="4"/>
  <c r="P14" i="4"/>
  <c r="B14" i="4" s="1"/>
  <c r="C14" i="4" s="1"/>
  <c r="J14" i="4"/>
  <c r="I14" i="4"/>
  <c r="P13" i="4"/>
  <c r="B13" i="4" s="1"/>
  <c r="C13" i="4" s="1"/>
  <c r="D13" i="4" s="1"/>
  <c r="J13" i="4"/>
  <c r="I13" i="4"/>
  <c r="P12" i="4"/>
  <c r="B12" i="4" s="1"/>
  <c r="C12" i="4" s="1"/>
  <c r="D12" i="4" s="1"/>
  <c r="J12" i="4"/>
  <c r="I12" i="4"/>
  <c r="Q11" i="4"/>
  <c r="B11" i="4" s="1"/>
  <c r="C11" i="4" s="1"/>
  <c r="D11" i="4" s="1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2" i="25"/>
  <c r="C11" i="25"/>
  <c r="A18" i="23"/>
  <c r="Q20" i="4"/>
  <c r="B20" i="4" s="1"/>
  <c r="C20" i="4" s="1"/>
  <c r="D20" i="4" s="1"/>
  <c r="P20" i="4"/>
  <c r="J20" i="4"/>
  <c r="I20" i="4"/>
  <c r="E20" i="4"/>
  <c r="P16" i="4"/>
  <c r="Q16" i="4" s="1"/>
  <c r="B16" i="4" s="1"/>
  <c r="C16" i="4" s="1"/>
  <c r="D16" i="4" s="1"/>
  <c r="J16" i="4"/>
  <c r="I16" i="4"/>
  <c r="E16" i="4"/>
  <c r="E15" i="4"/>
  <c r="E14" i="4"/>
  <c r="E13" i="4"/>
  <c r="E12" i="4"/>
  <c r="E11" i="4"/>
  <c r="E10" i="4"/>
  <c r="E9" i="4"/>
  <c r="E8" i="4"/>
  <c r="E7" i="4"/>
  <c r="E6" i="4"/>
  <c r="E5" i="4"/>
  <c r="E4" i="4"/>
  <c r="E3" i="4"/>
  <c r="E2" i="4"/>
  <c r="C20" i="25"/>
  <c r="C16" i="25"/>
  <c r="C17" i="25" s="1"/>
  <c r="F14" i="4" l="1"/>
  <c r="H12" i="4"/>
  <c r="G34" i="4"/>
  <c r="H30" i="4"/>
  <c r="G11" i="4"/>
  <c r="G15" i="4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G33" i="4"/>
  <c r="C7" i="25"/>
  <c r="E5" i="25"/>
  <c r="E17" i="25"/>
  <c r="C19" i="25"/>
  <c r="C21" i="25" s="1"/>
  <c r="E21" i="25" s="1"/>
  <c r="C9" i="25" l="1"/>
  <c r="E9" i="25" s="1"/>
  <c r="H32" i="4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<sst xmlns="http://schemas.openxmlformats.org/spreadsheetml/2006/main" count="140" uniqueCount="98">
  <si>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</si>
  <si>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</si>
  <si>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</si>
  <si>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</si>
  <si>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</si>
  <si>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</si>
  <si>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</si>
  <si>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</si>
  <si>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</si>
  <si>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</si>
  <si>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</si>
  <si>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</si>
  <si>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</si>
  <si>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</si>
  <si>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</si>
  <si>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</si>
  <si>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</si>
  <si>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</si>
  <si>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</si>
  <si>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</si>
  <si>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</si>
  <si>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</si>
  <si>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</si>
  <si>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</si>
  <si>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</si>
  <si>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</si>
  <si>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</si>
  <si>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</si>
  <si>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</si>
  <si>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</si>
  <si>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</si>
  <si>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</si>
  <si>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</si>
  <si>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</si>
  <si>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</si>
  <si>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</si>
  <si>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</si>
  <si>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</si>
  <si>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</si>
  <si>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</si>
  <si>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</si>
  <si>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</si>
  <si>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</si>
  <si>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</si>
  <si>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</si>
  <si>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</si>
  <si>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</si>
  <si>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</si>
  <si>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</si>
  <si>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</si>
  <si>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</si>
  <si>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</si>
  <si>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</si>
  <si>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</si>
  <si>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</si>
  <si>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</si>
  <si>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</si>
  <si>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</si>
  <si>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</si>
  <si>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</si>
  <si>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</si>
  <si>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</si>
  <si>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</si>
  <si>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</si>
  <si>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</si>
  <si>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</si>
  <si>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</si>
  <si>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</si>
  <si>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</si>
  <si>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</si>
  <si>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</si>
  <si>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</si>
  <si>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</si>
  <si>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</si>
  <si>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</si>
  <si>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</si>
  <si>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</si>
  <si>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</si>
  <si>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</si>
  <si>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</si>
  <si>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</si>
  <si>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</si>
  <si>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</si>
  <si>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</si>
  <si>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</si>
  <si>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TERRACE</t>
  </si>
  <si>
    <t>TACA</t>
  </si>
  <si>
    <t>BALC</t>
  </si>
  <si>
    <t>TMCA</t>
  </si>
  <si>
    <t>70 TO 75 LAKHS</t>
  </si>
  <si>
    <t>IGR-03.07.23</t>
  </si>
  <si>
    <t>IGR-26.06.23</t>
  </si>
  <si>
    <t>IGR-23.03.23</t>
  </si>
  <si>
    <t>IGR-28.04.23</t>
  </si>
  <si>
    <t>IGR-03.03.23</t>
  </si>
  <si>
    <t>IGR-23.02.23</t>
  </si>
  <si>
    <t>IGR-06.07.23</t>
  </si>
  <si>
    <t>20.06.2023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</si>
</sst>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56E5F1-608C-E50D-A3A6-BBC1540C6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602116</xdr:colOff>
      <xdr:row>47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33985D-8031-3C16-56B1-FC7582682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22916" cy="897380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525650</xdr:colOff>
      <xdr:row>44</xdr:row>
      <xdr:rowOff>125012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CC5148-ED19-0953-BBDE-655D5D4D9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17650" cy="850701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544702</xdr:colOff>
      <xdr:row>44</xdr:row>
      <xdr:rowOff>172644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0F9699-8500-2797-6051-1370A7C8A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36702" cy="855464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563755</xdr:colOff>
      <xdr:row>44</xdr:row>
      <xdr:rowOff>67854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B0224C-F01D-422C-F438-87FA36666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55755" cy="844985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106576</xdr:colOff>
      <xdr:row>44</xdr:row>
      <xdr:rowOff>48802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5CBB8F-798E-A2C9-7595-28A9ED9D1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08176" cy="8430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E608FC-601B-ED89-EFD4-03958434C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794B18-C75B-D76D-2C06-141B48EAC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D563DF-24ED-EC20-FD2F-9546AD8FE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23E88A-7242-E56A-F8F3-70EE2E48D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4C9AD4-7D19-6EA7-857A-3A0DA9AFB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96F900-AE94-EC82-9141-5DB2897CD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602116</xdr:colOff>
      <xdr:row>47</xdr:row>
      <xdr:rowOff>10776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5E61A14-FE45-4499-7A9C-96448D4C0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22916" cy="896427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516379</xdr:colOff>
      <xdr:row>47</xdr:row>
      <xdr:rowOff>48881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0BC731-4AA6-9F7F-AD28-5652FBEC0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37179" cy="9002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O18" sqref="O1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301828.45399999997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331228.45399999997</v>
      </c>
      <c r="D9" s="63" t="s">
        <v>62</v>
      </c>
      <c r="E9" s="64">
        <f>C9/10.764</f>
        <v>30771.87421033073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2017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6</v>
      </c>
      <c r="D13" s="70">
        <f>D12-C13</f>
        <v>94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57578-A6A8-458D-9972-7600C01BB3A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DBDE80-F966-4423-A2FB-807A342CA6A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E61D2-61F1-4636-8C47-132D2CCF098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4CE51-DBEA-4767-A0D4-8A4C21B357B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B17" sqref="B17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10900</v>
      </c>
      <c r="D3" s="24" t="s">
        <v>76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8400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6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54</v>
      </c>
      <c r="D8" s="26">
        <v>2017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9</v>
      </c>
      <c r="D10" s="26"/>
      <c r="F10" s="19"/>
    </row>
    <row r="11" spans="1:6" x14ac:dyDescent="0.25">
      <c r="A11" s="16"/>
      <c r="B11" s="27"/>
      <c r="C11" s="28">
        <f>C10%</f>
        <v>0.09</v>
      </c>
      <c r="D11" s="28"/>
      <c r="F11" s="19"/>
    </row>
    <row r="12" spans="1:6" x14ac:dyDescent="0.25">
      <c r="A12" s="16" t="s">
        <v>21</v>
      </c>
      <c r="B12" s="20"/>
      <c r="C12" s="21">
        <f>C6*C11</f>
        <v>225</v>
      </c>
      <c r="D12" s="24"/>
      <c r="F12" s="19"/>
    </row>
    <row r="13" spans="1:6" x14ac:dyDescent="0.25">
      <c r="A13" s="16" t="s">
        <v>22</v>
      </c>
      <c r="B13" s="20"/>
      <c r="C13" s="21">
        <f>C6-C12</f>
        <v>2275</v>
      </c>
      <c r="D13" s="24"/>
      <c r="F13" s="19"/>
    </row>
    <row r="14" spans="1:6" x14ac:dyDescent="0.25">
      <c r="A14" s="16" t="s">
        <v>15</v>
      </c>
      <c r="B14" s="20"/>
      <c r="C14" s="21">
        <f>C5</f>
        <v>8400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10675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707</v>
      </c>
      <c r="D18" s="26"/>
      <c r="F18" s="19"/>
    </row>
    <row r="19" spans="1:6" x14ac:dyDescent="0.25">
      <c r="A19" s="16" t="s">
        <v>74</v>
      </c>
      <c r="B19" s="6"/>
      <c r="C19" s="32">
        <f>C18*C16</f>
        <v>7547225</v>
      </c>
      <c r="D19" s="33"/>
      <c r="E19" s="70"/>
      <c r="F19" s="34"/>
    </row>
    <row r="20" spans="1:6" x14ac:dyDescent="0.25">
      <c r="A20" s="16" t="s">
        <v>24</v>
      </c>
      <c r="C20" s="35">
        <f>C19*90%</f>
        <v>6792502.5</v>
      </c>
      <c r="D20" s="32"/>
      <c r="F20" s="19"/>
    </row>
    <row r="21" spans="1:6" x14ac:dyDescent="0.25">
      <c r="A21" s="16" t="s">
        <v>25</v>
      </c>
      <c r="C21" s="35">
        <f>C19*80%</f>
        <v>6037780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1767500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15723.385416666666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1"/>
  <sheetViews>
    <sheetView tabSelected="1" workbookViewId="0">
      <selection activeCell="R15" activeCellId="2" sqref="F10:R10 F12:R13 F15:R1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697</v>
      </c>
      <c r="C2" s="4">
        <f t="shared" ref="C2:C16" si="1">B2*1.2</f>
        <v>836.4</v>
      </c>
      <c r="D2" s="4">
        <f t="shared" ref="D2:D16" si="2">C2*1.2</f>
        <v>1003.68</v>
      </c>
      <c r="E2" s="5">
        <f t="shared" ref="E2:E16" si="3">R2</f>
        <v>6000000</v>
      </c>
      <c r="F2" s="4">
        <f t="shared" ref="F2:F15" si="4">ROUND((E2/B2),0)</f>
        <v>8608</v>
      </c>
      <c r="G2" s="4">
        <f t="shared" ref="G2:G15" si="5">ROUND((E2/C2),0)</f>
        <v>7174</v>
      </c>
      <c r="H2" s="4">
        <f t="shared" ref="H2:H15" si="6">ROUND((E2/D2),0)</f>
        <v>5978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8" si="9">O2/1.2</f>
        <v>0</v>
      </c>
      <c r="Q2">
        <v>697</v>
      </c>
      <c r="R2" s="2">
        <v>6000000</v>
      </c>
      <c r="S2" s="2" t="s">
        <v>90</v>
      </c>
    </row>
    <row r="3" spans="1:19" x14ac:dyDescent="0.25">
      <c r="A3" s="4">
        <v>2</v>
      </c>
      <c r="B3" s="4">
        <f t="shared" si="0"/>
        <v>522</v>
      </c>
      <c r="C3" s="4">
        <f t="shared" si="1"/>
        <v>626.4</v>
      </c>
      <c r="D3" s="4">
        <f t="shared" si="2"/>
        <v>751.68</v>
      </c>
      <c r="E3" s="5">
        <f t="shared" si="3"/>
        <v>4200000</v>
      </c>
      <c r="F3" s="4">
        <f t="shared" si="4"/>
        <v>8046</v>
      </c>
      <c r="G3" s="4">
        <f t="shared" si="5"/>
        <v>6705</v>
      </c>
      <c r="H3" s="4">
        <f t="shared" si="6"/>
        <v>5587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522</v>
      </c>
      <c r="R3" s="2">
        <v>4200000</v>
      </c>
      <c r="S3" s="2" t="s">
        <v>91</v>
      </c>
    </row>
    <row r="4" spans="1:19" x14ac:dyDescent="0.25">
      <c r="A4" s="4">
        <v>3</v>
      </c>
      <c r="B4" s="4">
        <f t="shared" si="0"/>
        <v>522</v>
      </c>
      <c r="C4" s="4">
        <f t="shared" si="1"/>
        <v>626.4</v>
      </c>
      <c r="D4" s="4">
        <f t="shared" si="2"/>
        <v>751.68</v>
      </c>
      <c r="E4" s="5">
        <f t="shared" si="3"/>
        <v>4000000</v>
      </c>
      <c r="F4" s="4">
        <f t="shared" si="4"/>
        <v>7663</v>
      </c>
      <c r="G4" s="4">
        <f t="shared" si="5"/>
        <v>6386</v>
      </c>
      <c r="H4" s="4">
        <f t="shared" si="6"/>
        <v>5321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f>462+60</f>
        <v>522</v>
      </c>
      <c r="R4" s="2">
        <v>4000000</v>
      </c>
      <c r="S4" s="2" t="s">
        <v>92</v>
      </c>
    </row>
    <row r="5" spans="1:19" x14ac:dyDescent="0.25">
      <c r="A5" s="4">
        <v>4</v>
      </c>
      <c r="B5" s="4">
        <f t="shared" si="0"/>
        <v>524</v>
      </c>
      <c r="C5" s="4">
        <f t="shared" si="1"/>
        <v>628.79999999999995</v>
      </c>
      <c r="D5" s="4">
        <f t="shared" si="2"/>
        <v>754.56</v>
      </c>
      <c r="E5" s="5">
        <f t="shared" si="3"/>
        <v>5300000</v>
      </c>
      <c r="F5" s="78">
        <f t="shared" si="4"/>
        <v>10115</v>
      </c>
      <c r="G5" s="78">
        <f t="shared" si="5"/>
        <v>8429</v>
      </c>
      <c r="H5" s="78">
        <f t="shared" si="6"/>
        <v>7024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f>467+57</f>
        <v>524</v>
      </c>
      <c r="R5" s="79">
        <v>5300000</v>
      </c>
      <c r="S5" s="79" t="s">
        <v>93</v>
      </c>
    </row>
    <row r="6" spans="1:19" x14ac:dyDescent="0.25">
      <c r="A6" s="4">
        <v>5</v>
      </c>
      <c r="B6" s="4">
        <f t="shared" si="0"/>
        <v>520</v>
      </c>
      <c r="C6" s="4">
        <f t="shared" si="1"/>
        <v>624</v>
      </c>
      <c r="D6" s="4">
        <f t="shared" si="2"/>
        <v>748.8</v>
      </c>
      <c r="E6" s="5">
        <f t="shared" si="3"/>
        <v>5450000</v>
      </c>
      <c r="F6" s="78">
        <f t="shared" si="4"/>
        <v>10481</v>
      </c>
      <c r="G6" s="78">
        <f t="shared" si="5"/>
        <v>8734</v>
      </c>
      <c r="H6" s="78">
        <f t="shared" si="6"/>
        <v>7278</v>
      </c>
      <c r="I6" s="78">
        <f t="shared" si="7"/>
        <v>0</v>
      </c>
      <c r="J6" s="78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f>462+58</f>
        <v>520</v>
      </c>
      <c r="R6" s="79">
        <v>5450000</v>
      </c>
      <c r="S6" s="79" t="s">
        <v>94</v>
      </c>
    </row>
    <row r="7" spans="1:19" x14ac:dyDescent="0.25">
      <c r="A7" s="4">
        <v>6</v>
      </c>
      <c r="B7" s="4">
        <f t="shared" si="0"/>
        <v>525</v>
      </c>
      <c r="C7" s="4">
        <f t="shared" si="1"/>
        <v>630</v>
      </c>
      <c r="D7" s="4">
        <f t="shared" si="2"/>
        <v>756</v>
      </c>
      <c r="E7" s="5">
        <f t="shared" si="3"/>
        <v>4200000</v>
      </c>
      <c r="F7" s="4">
        <f t="shared" si="4"/>
        <v>8000</v>
      </c>
      <c r="G7" s="4">
        <f t="shared" si="5"/>
        <v>6667</v>
      </c>
      <c r="H7" s="4">
        <f t="shared" si="6"/>
        <v>5556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>468+57</f>
        <v>525</v>
      </c>
      <c r="R7" s="2">
        <v>4200000</v>
      </c>
      <c r="S7" s="2" t="s">
        <v>95</v>
      </c>
    </row>
    <row r="8" spans="1:19" x14ac:dyDescent="0.25">
      <c r="A8" s="4">
        <v>7</v>
      </c>
      <c r="B8" s="4">
        <f t="shared" si="0"/>
        <v>525</v>
      </c>
      <c r="C8" s="4">
        <f t="shared" si="1"/>
        <v>630</v>
      </c>
      <c r="D8" s="4">
        <f t="shared" si="2"/>
        <v>756</v>
      </c>
      <c r="E8" s="5">
        <f t="shared" si="3"/>
        <v>4700000</v>
      </c>
      <c r="F8" s="4">
        <f t="shared" si="4"/>
        <v>8952</v>
      </c>
      <c r="G8" s="4">
        <f t="shared" si="5"/>
        <v>7460</v>
      </c>
      <c r="H8" s="4">
        <f t="shared" si="6"/>
        <v>6217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>468+57</f>
        <v>525</v>
      </c>
      <c r="R8" s="2">
        <v>4700000</v>
      </c>
      <c r="S8" s="2" t="s">
        <v>96</v>
      </c>
    </row>
    <row r="9" spans="1:19" x14ac:dyDescent="0.25">
      <c r="A9" s="4">
        <v>8</v>
      </c>
      <c r="B9" s="4">
        <f t="shared" si="0"/>
        <v>808.33333333333337</v>
      </c>
      <c r="C9" s="4">
        <f t="shared" si="1"/>
        <v>970</v>
      </c>
      <c r="D9" s="4">
        <f t="shared" si="2"/>
        <v>1164</v>
      </c>
      <c r="E9" s="5">
        <f t="shared" si="3"/>
        <v>7500000</v>
      </c>
      <c r="F9" s="4">
        <f t="shared" si="4"/>
        <v>9278</v>
      </c>
      <c r="G9" s="4">
        <f t="shared" si="5"/>
        <v>7732</v>
      </c>
      <c r="H9" s="4">
        <f t="shared" si="6"/>
        <v>6443</v>
      </c>
      <c r="I9" s="4">
        <f t="shared" si="7"/>
        <v>0</v>
      </c>
      <c r="J9" s="4">
        <f t="shared" si="8"/>
        <v>0</v>
      </c>
      <c r="O9">
        <v>0</v>
      </c>
      <c r="P9">
        <v>970</v>
      </c>
      <c r="Q9">
        <f t="shared" ref="Q9:Q10" si="10">P9/1.2</f>
        <v>808.33333333333337</v>
      </c>
      <c r="R9" s="2">
        <v>7500000</v>
      </c>
      <c r="S9" s="2"/>
    </row>
    <row r="10" spans="1:19" x14ac:dyDescent="0.25">
      <c r="A10" s="4">
        <v>9</v>
      </c>
      <c r="B10" s="4">
        <f t="shared" si="0"/>
        <v>875</v>
      </c>
      <c r="C10" s="4">
        <f t="shared" si="1"/>
        <v>1050</v>
      </c>
      <c r="D10" s="4">
        <f t="shared" si="2"/>
        <v>1260</v>
      </c>
      <c r="E10" s="5">
        <f t="shared" si="3"/>
        <v>8900000</v>
      </c>
      <c r="F10" s="78">
        <f t="shared" si="4"/>
        <v>10171</v>
      </c>
      <c r="G10" s="78">
        <f t="shared" si="5"/>
        <v>8476</v>
      </c>
      <c r="H10" s="78">
        <f t="shared" si="6"/>
        <v>7063</v>
      </c>
      <c r="I10" s="78">
        <f t="shared" si="7"/>
        <v>0</v>
      </c>
      <c r="J10" s="78">
        <f t="shared" si="8"/>
        <v>0</v>
      </c>
      <c r="K10" s="7"/>
      <c r="L10" s="7"/>
      <c r="M10" s="7"/>
      <c r="N10" s="7"/>
      <c r="O10" s="7">
        <v>0</v>
      </c>
      <c r="P10" s="7">
        <v>1050</v>
      </c>
      <c r="Q10" s="7">
        <f t="shared" si="10"/>
        <v>875</v>
      </c>
      <c r="R10" s="79">
        <v>8900000</v>
      </c>
      <c r="S10" s="2"/>
    </row>
    <row r="11" spans="1:19" x14ac:dyDescent="0.25">
      <c r="A11" s="4">
        <v>10</v>
      </c>
      <c r="B11" s="4">
        <f t="shared" si="0"/>
        <v>806.66666666666674</v>
      </c>
      <c r="C11" s="4">
        <f t="shared" si="1"/>
        <v>968</v>
      </c>
      <c r="D11" s="4">
        <f t="shared" si="2"/>
        <v>1161.5999999999999</v>
      </c>
      <c r="E11" s="5">
        <f t="shared" si="3"/>
        <v>7500000</v>
      </c>
      <c r="F11" s="4">
        <f t="shared" si="4"/>
        <v>9298</v>
      </c>
      <c r="G11" s="4">
        <f t="shared" si="5"/>
        <v>7748</v>
      </c>
      <c r="H11" s="4">
        <f t="shared" si="6"/>
        <v>6457</v>
      </c>
      <c r="I11" s="4">
        <f t="shared" si="7"/>
        <v>0</v>
      </c>
      <c r="J11" s="4">
        <f t="shared" si="8"/>
        <v>0</v>
      </c>
      <c r="O11">
        <v>0</v>
      </c>
      <c r="P11">
        <v>968</v>
      </c>
      <c r="Q11">
        <f t="shared" ref="Q11" si="11">P11/1.2</f>
        <v>806.66666666666674</v>
      </c>
      <c r="R11" s="2">
        <v>7500000</v>
      </c>
      <c r="S11" s="2"/>
    </row>
    <row r="12" spans="1:19" x14ac:dyDescent="0.25">
      <c r="A12" s="4">
        <v>11</v>
      </c>
      <c r="B12" s="4">
        <f t="shared" si="0"/>
        <v>725</v>
      </c>
      <c r="C12" s="4">
        <f t="shared" si="1"/>
        <v>870</v>
      </c>
      <c r="D12" s="4">
        <f t="shared" si="2"/>
        <v>1044</v>
      </c>
      <c r="E12" s="5">
        <f t="shared" si="3"/>
        <v>8000000</v>
      </c>
      <c r="F12" s="78">
        <f t="shared" si="4"/>
        <v>11034</v>
      </c>
      <c r="G12" s="78">
        <f t="shared" si="5"/>
        <v>9195</v>
      </c>
      <c r="H12" s="78">
        <f t="shared" si="6"/>
        <v>7663</v>
      </c>
      <c r="I12" s="78">
        <f t="shared" si="7"/>
        <v>0</v>
      </c>
      <c r="J12" s="78">
        <f t="shared" si="8"/>
        <v>0</v>
      </c>
      <c r="K12" s="7"/>
      <c r="L12" s="7"/>
      <c r="M12" s="7"/>
      <c r="N12" s="7"/>
      <c r="O12" s="7">
        <v>0</v>
      </c>
      <c r="P12" s="7">
        <f t="shared" ref="P12:P15" si="12">O12/1.2</f>
        <v>0</v>
      </c>
      <c r="Q12" s="7">
        <v>725</v>
      </c>
      <c r="R12" s="79">
        <v>8000000</v>
      </c>
      <c r="S12" s="2"/>
    </row>
    <row r="13" spans="1:19" x14ac:dyDescent="0.25">
      <c r="A13" s="4">
        <v>12</v>
      </c>
      <c r="B13" s="4">
        <f t="shared" si="0"/>
        <v>700</v>
      </c>
      <c r="C13" s="4">
        <f t="shared" si="1"/>
        <v>840</v>
      </c>
      <c r="D13" s="4">
        <f t="shared" si="2"/>
        <v>1008</v>
      </c>
      <c r="E13" s="5">
        <f t="shared" si="3"/>
        <v>8000000</v>
      </c>
      <c r="F13" s="78">
        <f t="shared" si="4"/>
        <v>11429</v>
      </c>
      <c r="G13" s="78">
        <f t="shared" si="5"/>
        <v>9524</v>
      </c>
      <c r="H13" s="78">
        <f t="shared" si="6"/>
        <v>7937</v>
      </c>
      <c r="I13" s="78">
        <f t="shared" si="7"/>
        <v>0</v>
      </c>
      <c r="J13" s="78">
        <f t="shared" si="8"/>
        <v>0</v>
      </c>
      <c r="K13" s="7"/>
      <c r="L13" s="7"/>
      <c r="M13" s="7"/>
      <c r="N13" s="7"/>
      <c r="O13" s="7">
        <v>0</v>
      </c>
      <c r="P13" s="7">
        <f t="shared" si="12"/>
        <v>0</v>
      </c>
      <c r="Q13" s="7">
        <v>700</v>
      </c>
      <c r="R13" s="79">
        <v>8000000</v>
      </c>
      <c r="S13" s="2"/>
    </row>
    <row r="14" spans="1:19" x14ac:dyDescent="0.25">
      <c r="A14" s="4">
        <v>13</v>
      </c>
      <c r="B14" s="4">
        <f t="shared" si="0"/>
        <v>710</v>
      </c>
      <c r="C14" s="4">
        <f t="shared" si="1"/>
        <v>852</v>
      </c>
      <c r="D14" s="4">
        <f t="shared" si="2"/>
        <v>1022.4</v>
      </c>
      <c r="E14" s="5">
        <f t="shared" si="3"/>
        <v>7500000</v>
      </c>
      <c r="F14" s="4">
        <f t="shared" si="4"/>
        <v>10563</v>
      </c>
      <c r="G14" s="4">
        <f t="shared" si="5"/>
        <v>8803</v>
      </c>
      <c r="H14" s="4">
        <f t="shared" si="6"/>
        <v>7336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v>710</v>
      </c>
      <c r="R14" s="2">
        <v>7500000</v>
      </c>
      <c r="S14" s="2"/>
    </row>
    <row r="15" spans="1:19" x14ac:dyDescent="0.25">
      <c r="A15" s="4">
        <v>14</v>
      </c>
      <c r="B15" s="4">
        <f t="shared" si="0"/>
        <v>685</v>
      </c>
      <c r="C15" s="4">
        <f t="shared" si="1"/>
        <v>822</v>
      </c>
      <c r="D15" s="4">
        <f t="shared" si="2"/>
        <v>986.4</v>
      </c>
      <c r="E15" s="5">
        <f t="shared" si="3"/>
        <v>8500000</v>
      </c>
      <c r="F15" s="78">
        <f t="shared" si="4"/>
        <v>12409</v>
      </c>
      <c r="G15" s="78">
        <f t="shared" si="5"/>
        <v>10341</v>
      </c>
      <c r="H15" s="78">
        <f t="shared" si="6"/>
        <v>8617</v>
      </c>
      <c r="I15" s="78">
        <f t="shared" si="7"/>
        <v>0</v>
      </c>
      <c r="J15" s="78">
        <f t="shared" si="8"/>
        <v>0</v>
      </c>
      <c r="K15" s="7"/>
      <c r="L15" s="7"/>
      <c r="M15" s="7"/>
      <c r="N15" s="7"/>
      <c r="O15" s="7">
        <v>0</v>
      </c>
      <c r="P15" s="7">
        <f t="shared" si="12"/>
        <v>0</v>
      </c>
      <c r="Q15" s="7">
        <v>685</v>
      </c>
      <c r="R15" s="79">
        <v>8500000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x14ac:dyDescent="0.25">
      <c r="A22" s="4"/>
      <c r="B22" s="4"/>
      <c r="C22" s="4"/>
      <c r="D22" s="4"/>
      <c r="E22" s="5"/>
      <c r="F22" s="4"/>
      <c r="G22" s="4"/>
      <c r="H22" s="4"/>
      <c r="I22" s="4"/>
      <c r="J22" s="4"/>
      <c r="R22" s="2"/>
      <c r="S22" s="2"/>
    </row>
    <row r="23" spans="1:19" s="10" customFormat="1" x14ac:dyDescent="0.25">
      <c r="F23" s="10" t="s">
        <v>89</v>
      </c>
    </row>
    <row r="24" spans="1:19" s="10" customFormat="1" x14ac:dyDescent="0.25">
      <c r="F24" s="10" t="s">
        <v>71</v>
      </c>
      <c r="G24" s="10">
        <v>565</v>
      </c>
    </row>
    <row r="25" spans="1:19" s="10" customFormat="1" x14ac:dyDescent="0.25">
      <c r="F25" s="73" t="s">
        <v>87</v>
      </c>
      <c r="G25" s="10">
        <v>104</v>
      </c>
    </row>
    <row r="26" spans="1:19" s="10" customFormat="1" x14ac:dyDescent="0.25">
      <c r="F26" s="74" t="s">
        <v>88</v>
      </c>
      <c r="G26" s="10">
        <f>SUM(G24:G25)</f>
        <v>669</v>
      </c>
    </row>
    <row r="27" spans="1:19" s="10" customFormat="1" x14ac:dyDescent="0.25">
      <c r="F27" s="57" t="s">
        <v>84</v>
      </c>
      <c r="G27" s="57">
        <v>659</v>
      </c>
    </row>
    <row r="28" spans="1:19" s="10" customFormat="1" x14ac:dyDescent="0.25">
      <c r="F28" s="57" t="s">
        <v>85</v>
      </c>
      <c r="G28" s="57">
        <v>48</v>
      </c>
    </row>
    <row r="29" spans="1:19" s="10" customFormat="1" x14ac:dyDescent="0.25">
      <c r="C29" s="72" t="s">
        <v>75</v>
      </c>
      <c r="D29" s="72" t="s">
        <v>97</v>
      </c>
      <c r="F29" s="57" t="s">
        <v>86</v>
      </c>
      <c r="G29" s="57">
        <f>SUM(G27:G28)</f>
        <v>707</v>
      </c>
    </row>
    <row r="30" spans="1:19" s="10" customFormat="1" x14ac:dyDescent="0.25">
      <c r="C30" s="72" t="s">
        <v>1</v>
      </c>
      <c r="D30" s="72">
        <v>6305000</v>
      </c>
      <c r="F30" s="57" t="s">
        <v>72</v>
      </c>
      <c r="G30" s="57">
        <f>G29*1.2</f>
        <v>848.4</v>
      </c>
      <c r="H30" s="10">
        <f>G30/G29</f>
        <v>1.2</v>
      </c>
    </row>
    <row r="31" spans="1:19" s="10" customFormat="1" x14ac:dyDescent="0.25">
      <c r="F31" s="57" t="s">
        <v>73</v>
      </c>
      <c r="G31" s="57">
        <v>10000</v>
      </c>
    </row>
    <row r="32" spans="1:19" s="10" customFormat="1" x14ac:dyDescent="0.25">
      <c r="C32" s="75"/>
      <c r="D32" s="75"/>
      <c r="F32" s="75" t="s">
        <v>74</v>
      </c>
      <c r="G32" s="75">
        <f>G29*G31</f>
        <v>7070000</v>
      </c>
      <c r="H32" s="10">
        <f>G32/D30</f>
        <v>1.1213322759714512</v>
      </c>
    </row>
    <row r="33" spans="3:7" s="10" customFormat="1" x14ac:dyDescent="0.25">
      <c r="C33" s="75"/>
      <c r="D33" s="75"/>
      <c r="F33" s="75" t="s">
        <v>24</v>
      </c>
      <c r="G33" s="75">
        <f>G32*90%</f>
        <v>6363000</v>
      </c>
    </row>
    <row r="34" spans="3:7" s="10" customFormat="1" x14ac:dyDescent="0.25">
      <c r="C34" s="75"/>
      <c r="D34" s="75"/>
      <c r="F34" s="75" t="s">
        <v>25</v>
      </c>
      <c r="G34" s="75">
        <f>G32*80%</f>
        <v>5656000</v>
      </c>
    </row>
    <row r="35" spans="3:7" s="10" customFormat="1" x14ac:dyDescent="0.25">
      <c r="C35" s="75"/>
      <c r="D35" s="75"/>
    </row>
    <row r="36" spans="3:7" s="10" customFormat="1" x14ac:dyDescent="0.25">
      <c r="C36" s="75"/>
      <c r="D36" s="75"/>
    </row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  <row r="41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2023-09-05T11:15:04Z</dcterms:modified>
</cp:coreProperties>
</file>