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nil Shankar Kamathe\"/>
    </mc:Choice>
  </mc:AlternateContent>
  <xr:revisionPtr revIDLastSave="0" documentId="13_ncr:1_{31847ECE-3215-4A7D-AF92-9FBC14849A1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P8" i="4"/>
  <c r="P25" i="4" l="1"/>
  <c r="Q7" i="4" l="1"/>
  <c r="P2" i="4"/>
  <c r="H23" i="4"/>
  <c r="I21" i="4"/>
  <c r="H21" i="4"/>
  <c r="I20" i="4"/>
  <c r="I19" i="4"/>
  <c r="I18" i="4"/>
  <c r="P11" i="4"/>
  <c r="P10" i="4"/>
  <c r="P9" i="4"/>
  <c r="P7" i="4"/>
  <c r="P6" i="4"/>
  <c r="P5" i="4"/>
  <c r="Q4" i="4"/>
  <c r="P3" i="4"/>
  <c r="Q3" i="4" s="1"/>
  <c r="Q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<sst xmlns="http://schemas.openxmlformats.org/spreadsheetml/2006/main" count="37" uniqueCount="28">
  <si>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</si>
  <si>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</si>
  <si>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</si>
  <si>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</si>
  <si>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</si>
  <si>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</si>
  <si>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</si>
  <si>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</si>
  <si>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</si>
  <si>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</si>
  <si>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</si>
  <si>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</si>
  <si>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</si>
  <si>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</si>
  <si>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</si>
  <si>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CB/EP</t>
  </si>
  <si>
    <t>Ot. Terr</t>
  </si>
  <si>
    <t>rate</t>
  </si>
  <si>
    <t>agreement  - 16.07.2019 - 45 lakhs</t>
  </si>
  <si>
    <t>sawalram srushti</t>
  </si>
  <si>
    <t>sanghvi residency</t>
  </si>
  <si>
    <t>20.03.23</t>
  </si>
  <si>
    <t>ls - 70 to 75 lakhs</t>
  </si>
  <si>
    <t>mca</t>
  </si>
  <si>
    <t>bal</t>
  </si>
  <si>
    <t>gauripada</t>
  </si>
  <si>
    <t>yoc - 2017</t>
  </si>
  <si>
    <t>f. no. 1302, 13th floor , C wing,  Swalaram Srushtu chsl, Gauripada, thane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</si>
</sst>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48012B-FDFA-4843-93B4-BA79F19E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5</xdr:row>
      <xdr:rowOff>0</xdr:rowOff>
    </xdr:from>
    <xdr:to>
      <xdr:col>19</xdr:col>
      <xdr:colOff>323851</xdr:colOff>
      <xdr:row>35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091D29-EE30-43E7-8F3B-25AA42A415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764" t="7409" r="34887" b="35732"/>
        <a:stretch/>
      </xdr:blipFill>
      <xdr:spPr>
        <a:xfrm>
          <a:off x="3248025" y="952500"/>
          <a:ext cx="8658226" cy="5848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3BB246-9E28-4E24-898E-7B889C8D2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B4AA8C-D1B4-45F9-BAF7-6270B92A9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32E59F-9C51-4663-8230-71C013323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9BC27C-7182-4527-9A8A-8E76049C8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3A5CD-6DDC-4737-B685-BB8FB9ED6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D717E-115F-414E-850D-4F124274E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0882FB-ADA9-4F49-A3D2-3BA103C9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123825</xdr:colOff>
      <xdr:row>4</xdr:row>
      <xdr:rowOff>171450</xdr:rowOff>
    </xdr:from>
    <xdr:to>
      <xdr:col>20</xdr:col>
      <xdr:colOff>495301</xdr:colOff>
      <xdr:row>35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F413C-2A56-4403-80E4-8E1F33BD0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346" t="7223" r="33950" b="35547"/>
        <a:stretch/>
      </xdr:blipFill>
      <xdr:spPr>
        <a:xfrm>
          <a:off x="3781425" y="933450"/>
          <a:ext cx="8905876" cy="58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833.33333333333337</v>
      </c>
      <c r="C2" s="4">
        <f>B2*1.2</f>
        <v>1000</v>
      </c>
      <c r="D2" s="4">
        <f t="shared" ref="D2:D13" si="2">C2*1.2</f>
        <v>1200</v>
      </c>
      <c r="E2" s="5">
        <f t="shared" ref="E2:E13" si="3">R2</f>
        <v>7600000</v>
      </c>
      <c r="F2" s="10">
        <f t="shared" ref="F2:F13" si="4">ROUND((E2/B2),0)</f>
        <v>9120</v>
      </c>
      <c r="G2" s="10">
        <f t="shared" ref="G2:G13" si="5">ROUND((E2/C2),0)</f>
        <v>7600</v>
      </c>
      <c r="H2" s="10">
        <f t="shared" ref="H2:H13" si="6">ROUND((E2/D2),0)</f>
        <v>6333</v>
      </c>
      <c r="I2" s="4" t="e">
        <f>#REF!</f>
        <v>#REF!</v>
      </c>
      <c r="J2" s="4" t="str">
        <f t="shared" ref="J2:J13" si="7">S2</f>
        <v>sawalram srushti</v>
      </c>
      <c r="O2">
        <v>1200</v>
      </c>
      <c r="P2">
        <f t="shared" ref="P2:P11" si="8">O2/1.2</f>
        <v>1000</v>
      </c>
      <c r="Q2">
        <f t="shared" ref="Q2:Q4" si="9">P2/1.2</f>
        <v>833.33333333333337</v>
      </c>
      <c r="R2" s="2">
        <v>7600000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705.55555555555566</v>
      </c>
      <c r="C3" s="4">
        <f t="shared" ref="C3:C15" si="10">B3*1.2</f>
        <v>846.66666666666674</v>
      </c>
      <c r="D3" s="4">
        <f t="shared" si="2"/>
        <v>1016</v>
      </c>
      <c r="E3" s="5">
        <f t="shared" si="3"/>
        <v>7500000</v>
      </c>
      <c r="F3" s="10">
        <f t="shared" si="4"/>
        <v>10630</v>
      </c>
      <c r="G3" s="10">
        <f t="shared" si="5"/>
        <v>8858</v>
      </c>
      <c r="H3" s="10">
        <f t="shared" si="6"/>
        <v>7382</v>
      </c>
      <c r="I3" s="4" t="e">
        <f>#REF!</f>
        <v>#REF!</v>
      </c>
      <c r="J3" s="4" t="str">
        <f t="shared" si="7"/>
        <v>sawalram srushti</v>
      </c>
      <c r="O3">
        <v>1016</v>
      </c>
      <c r="P3">
        <f t="shared" si="8"/>
        <v>846.66666666666674</v>
      </c>
      <c r="Q3">
        <f t="shared" si="9"/>
        <v>705.55555555555566</v>
      </c>
      <c r="R3" s="2">
        <v>7500000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745.83333333333337</v>
      </c>
      <c r="C4" s="4">
        <f t="shared" si="10"/>
        <v>895</v>
      </c>
      <c r="D4" s="4">
        <f t="shared" si="2"/>
        <v>1074</v>
      </c>
      <c r="E4" s="5">
        <f t="shared" si="3"/>
        <v>6800000</v>
      </c>
      <c r="F4" s="10">
        <f t="shared" si="4"/>
        <v>9117</v>
      </c>
      <c r="G4" s="10">
        <f t="shared" si="5"/>
        <v>7598</v>
      </c>
      <c r="H4" s="10">
        <f t="shared" si="6"/>
        <v>6331</v>
      </c>
      <c r="I4" s="4" t="e">
        <f>#REF!</f>
        <v>#REF!</v>
      </c>
      <c r="J4" s="4" t="str">
        <f t="shared" si="7"/>
        <v>sawalram srushti</v>
      </c>
      <c r="O4">
        <v>0</v>
      </c>
      <c r="P4">
        <v>895</v>
      </c>
      <c r="Q4">
        <f t="shared" si="9"/>
        <v>745.83333333333337</v>
      </c>
      <c r="R4" s="2">
        <v>6800000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575</v>
      </c>
      <c r="C5" s="4">
        <f t="shared" si="10"/>
        <v>690</v>
      </c>
      <c r="D5" s="4">
        <f t="shared" si="2"/>
        <v>828</v>
      </c>
      <c r="E5" s="5">
        <f t="shared" si="3"/>
        <v>7600000</v>
      </c>
      <c r="F5" s="10">
        <f t="shared" si="4"/>
        <v>13217</v>
      </c>
      <c r="G5" s="10">
        <f t="shared" si="5"/>
        <v>11014</v>
      </c>
      <c r="H5" s="10">
        <f t="shared" si="6"/>
        <v>9179</v>
      </c>
      <c r="I5" s="4" t="e">
        <f>#REF!</f>
        <v>#REF!</v>
      </c>
      <c r="J5" s="4" t="str">
        <f t="shared" si="7"/>
        <v>sanghvi residency</v>
      </c>
      <c r="O5">
        <v>0</v>
      </c>
      <c r="P5">
        <f t="shared" si="8"/>
        <v>0</v>
      </c>
      <c r="Q5">
        <v>575</v>
      </c>
      <c r="R5" s="2">
        <v>7600000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753</v>
      </c>
      <c r="C6" s="4">
        <f t="shared" si="10"/>
        <v>903.6</v>
      </c>
      <c r="D6" s="4">
        <f t="shared" si="2"/>
        <v>1084.32</v>
      </c>
      <c r="E6" s="5">
        <f t="shared" si="3"/>
        <v>20000000</v>
      </c>
      <c r="F6" s="10">
        <f t="shared" si="4"/>
        <v>26560</v>
      </c>
      <c r="G6" s="10">
        <f t="shared" si="5"/>
        <v>22134</v>
      </c>
      <c r="H6" s="10">
        <f t="shared" si="6"/>
        <v>18445</v>
      </c>
      <c r="I6" s="4" t="e">
        <f>#REF!</f>
        <v>#REF!</v>
      </c>
      <c r="J6" s="4" t="str">
        <f t="shared" si="7"/>
        <v>sawalram srushti</v>
      </c>
      <c r="O6">
        <v>0</v>
      </c>
      <c r="P6">
        <f t="shared" si="8"/>
        <v>0</v>
      </c>
      <c r="Q6">
        <v>753</v>
      </c>
      <c r="R6" s="2">
        <v>20000000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766</v>
      </c>
      <c r="C7" s="4">
        <f t="shared" si="10"/>
        <v>919.19999999999993</v>
      </c>
      <c r="D7" s="4">
        <f t="shared" si="2"/>
        <v>1103.04</v>
      </c>
      <c r="E7" s="5">
        <f t="shared" si="3"/>
        <v>7326000</v>
      </c>
      <c r="F7" s="15">
        <f t="shared" si="4"/>
        <v>9564</v>
      </c>
      <c r="G7" s="10">
        <f t="shared" si="5"/>
        <v>7970</v>
      </c>
      <c r="H7" s="10">
        <f t="shared" si="6"/>
        <v>6642</v>
      </c>
      <c r="I7" s="4" t="e">
        <f>#REF!</f>
        <v>#REF!</v>
      </c>
      <c r="J7" s="4" t="str">
        <f t="shared" si="7"/>
        <v>20.03.23</v>
      </c>
      <c r="O7">
        <v>0</v>
      </c>
      <c r="P7">
        <f t="shared" si="8"/>
        <v>0</v>
      </c>
      <c r="Q7">
        <f>610+90+66</f>
        <v>766</v>
      </c>
      <c r="R7" s="2">
        <v>7326000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900</v>
      </c>
      <c r="C8" s="4">
        <f t="shared" si="10"/>
        <v>1080</v>
      </c>
      <c r="D8" s="4">
        <f t="shared" si="2"/>
        <v>1296</v>
      </c>
      <c r="E8" s="5">
        <f t="shared" si="3"/>
        <v>7600000</v>
      </c>
      <c r="F8" s="10">
        <f t="shared" si="4"/>
        <v>8444</v>
      </c>
      <c r="G8" s="10">
        <f t="shared" si="5"/>
        <v>7037</v>
      </c>
      <c r="H8" s="10">
        <f t="shared" si="6"/>
        <v>5864</v>
      </c>
      <c r="I8" s="4" t="e">
        <f>#REF!</f>
        <v>#REF!</v>
      </c>
      <c r="J8" s="4" t="str">
        <f t="shared" si="7"/>
        <v>sawalram srushti</v>
      </c>
      <c r="O8">
        <v>0</v>
      </c>
      <c r="P8">
        <f t="shared" si="8"/>
        <v>0</v>
      </c>
      <c r="Q8">
        <v>900</v>
      </c>
      <c r="R8" s="2">
        <v>7600000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900</v>
      </c>
      <c r="C9" s="4">
        <f t="shared" si="10"/>
        <v>1080</v>
      </c>
      <c r="D9" s="4">
        <f t="shared" si="2"/>
        <v>1296</v>
      </c>
      <c r="E9" s="5">
        <f t="shared" si="3"/>
        <v>8000000</v>
      </c>
      <c r="F9" s="10">
        <f t="shared" si="4"/>
        <v>8889</v>
      </c>
      <c r="G9" s="10">
        <f t="shared" si="5"/>
        <v>7407</v>
      </c>
      <c r="H9" s="10">
        <f t="shared" si="6"/>
        <v>6173</v>
      </c>
      <c r="I9" s="4" t="e">
        <f>#REF!</f>
        <v>#REF!</v>
      </c>
      <c r="J9" s="4" t="str">
        <f t="shared" si="7"/>
        <v>gauripada</v>
      </c>
      <c r="O9">
        <v>0</v>
      </c>
      <c r="P9">
        <f t="shared" si="8"/>
        <v>0</v>
      </c>
      <c r="Q9">
        <v>900</v>
      </c>
      <c r="R9" s="2">
        <v>8000000</v>
      </c>
      <c r="S9" s="8" t="s">
        <v>25</v>
      </c>
      <c r="T9" s="8"/>
    </row>
    <row r="10" spans="1:20" x14ac:dyDescent="0.25">
      <c r="A10" s="4">
        <f t="shared" si="0"/>
        <v>0</v>
      </c>
      <c r="B10" s="4">
        <f t="shared" si="1"/>
        <v>650</v>
      </c>
      <c r="C10" s="4">
        <f t="shared" si="10"/>
        <v>780</v>
      </c>
      <c r="D10" s="4">
        <f t="shared" si="2"/>
        <v>936</v>
      </c>
      <c r="E10" s="5">
        <f t="shared" si="3"/>
        <v>6500000</v>
      </c>
      <c r="F10" s="15">
        <f t="shared" si="4"/>
        <v>10000</v>
      </c>
      <c r="G10" s="10">
        <f t="shared" si="5"/>
        <v>8333</v>
      </c>
      <c r="H10" s="10">
        <f t="shared" si="6"/>
        <v>6944</v>
      </c>
      <c r="I10" s="4" t="e">
        <f>#REF!</f>
        <v>#REF!</v>
      </c>
      <c r="J10" s="4" t="str">
        <f t="shared" si="7"/>
        <v>gauripada</v>
      </c>
      <c r="O10">
        <v>0</v>
      </c>
      <c r="P10">
        <f t="shared" si="8"/>
        <v>0</v>
      </c>
      <c r="Q10">
        <v>650</v>
      </c>
      <c r="R10" s="2">
        <v>6500000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685</v>
      </c>
      <c r="C11" s="4">
        <f t="shared" si="10"/>
        <v>822</v>
      </c>
      <c r="D11" s="4">
        <f t="shared" si="2"/>
        <v>986.4</v>
      </c>
      <c r="E11" s="5">
        <f t="shared" si="3"/>
        <v>7500000</v>
      </c>
      <c r="F11" s="15">
        <f t="shared" si="4"/>
        <v>10949</v>
      </c>
      <c r="G11" s="15">
        <f t="shared" si="5"/>
        <v>9124</v>
      </c>
      <c r="H11" s="10">
        <f t="shared" si="6"/>
        <v>7603</v>
      </c>
      <c r="I11" s="4" t="e">
        <f>#REF!</f>
        <v>#REF!</v>
      </c>
      <c r="J11" s="4" t="str">
        <f t="shared" si="7"/>
        <v>gauripada</v>
      </c>
      <c r="O11">
        <v>0</v>
      </c>
      <c r="P11">
        <f t="shared" si="8"/>
        <v>0</v>
      </c>
      <c r="Q11">
        <v>685</v>
      </c>
      <c r="R11" s="2">
        <v>7500000</v>
      </c>
      <c r="S11" s="8" t="s">
        <v>25</v>
      </c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2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27</v>
      </c>
    </row>
    <row r="18" spans="7:24" x14ac:dyDescent="0.25">
      <c r="G18" t="s">
        <v>14</v>
      </c>
      <c r="H18">
        <v>515</v>
      </c>
      <c r="I18">
        <f>47.86*10.764</f>
        <v>515.16503999999998</v>
      </c>
    </row>
    <row r="19" spans="7:24" x14ac:dyDescent="0.25">
      <c r="G19" t="s">
        <v>15</v>
      </c>
      <c r="H19">
        <v>44</v>
      </c>
      <c r="I19">
        <f>4.09*10.764</f>
        <v>44.024759999999993</v>
      </c>
    </row>
    <row r="20" spans="7:24" x14ac:dyDescent="0.25">
      <c r="G20" t="s">
        <v>16</v>
      </c>
      <c r="H20">
        <v>66</v>
      </c>
      <c r="I20">
        <f>6.14*10.764</f>
        <v>66.090959999999995</v>
      </c>
    </row>
    <row r="21" spans="7:24" x14ac:dyDescent="0.25">
      <c r="H21">
        <f>SUM(H18:H20)</f>
        <v>625</v>
      </c>
      <c r="I21">
        <f>H21/10.764</f>
        <v>58.06391675956894</v>
      </c>
    </row>
    <row r="22" spans="7:24" x14ac:dyDescent="0.25">
      <c r="G22" s="6" t="s">
        <v>17</v>
      </c>
      <c r="H22" s="6">
        <v>10500</v>
      </c>
    </row>
    <row r="23" spans="7:24" x14ac:dyDescent="0.25">
      <c r="G23" t="s">
        <v>13</v>
      </c>
      <c r="H23">
        <f>H22*H21</f>
        <v>6562500</v>
      </c>
      <c r="O23" t="s">
        <v>23</v>
      </c>
      <c r="P23">
        <v>499</v>
      </c>
    </row>
    <row r="24" spans="7:24" x14ac:dyDescent="0.25">
      <c r="O24" t="s">
        <v>24</v>
      </c>
      <c r="P24" s="11">
        <v>121</v>
      </c>
      <c r="Q24" s="11"/>
      <c r="R24" s="13"/>
      <c r="T24" s="11"/>
      <c r="U24" s="11"/>
      <c r="V24" s="11"/>
      <c r="W24" s="11"/>
      <c r="X24" s="11"/>
    </row>
    <row r="25" spans="7:24" x14ac:dyDescent="0.25">
      <c r="P25" s="11">
        <f>P24+P23</f>
        <v>620</v>
      </c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26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E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D19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6" sqref="N3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2023-09-05T09:01:54Z</dcterms:modified>
</cp:coreProperties>
</file>