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_SAMB Fort_Tejal Shah\"/>
    </mc:Choice>
  </mc:AlternateContent>
  <xr:revisionPtr revIDLastSave="0" documentId="13_ncr:1_{43D9E911-0131-4DFA-AFA7-0A7B2A9ED9CD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2" i="4" l="1"/>
  <c r="C12" i="25"/>
  <c r="C11" i="25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Q3" i="4"/>
  <c r="B3" i="4" s="1"/>
  <c r="C3" i="4" s="1"/>
  <c r="D3" i="4" s="1"/>
  <c r="J3" i="4"/>
  <c r="I3" i="4"/>
  <c r="E3" i="4"/>
  <c r="Q2" i="4"/>
  <c r="B2" i="4" s="1"/>
  <c r="C2" i="4" s="1"/>
  <c r="D2" i="4" s="1"/>
  <c r="J2" i="4"/>
  <c r="I2" i="4"/>
  <c r="E2" i="4"/>
  <c r="H3" i="4" l="1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C4" i="25"/>
  <c r="C5" i="25" s="1"/>
  <c r="P16" i="4"/>
  <c r="Q16" i="4" s="1"/>
  <c r="B16" i="4" s="1"/>
  <c r="C16" i="4" s="1"/>
  <c r="D16" i="4" s="1"/>
  <c r="J16" i="4"/>
  <c r="I16" i="4"/>
  <c r="E16" i="4"/>
  <c r="H26" i="4"/>
  <c r="G28" i="4"/>
  <c r="G30" i="4" s="1"/>
  <c r="C13" i="25"/>
  <c r="C20" i="25"/>
  <c r="C16" i="25"/>
  <c r="C17" i="25" s="1"/>
  <c r="H16" i="4" l="1"/>
  <c r="F16" i="4"/>
  <c r="G16" i="4"/>
  <c r="H28" i="4"/>
  <c r="G29" i="4"/>
  <c r="C7" i="25"/>
  <c r="E5" i="25"/>
  <c r="E17" i="25"/>
  <c r="C19" i="25"/>
  <c r="C21" i="25" s="1"/>
  <c r="E21" i="25" s="1"/>
  <c r="C8" i="25" l="1"/>
  <c r="C9" i="25" s="1"/>
  <c r="E9" i="25" s="1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I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9" i="24" l="1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l="1"/>
  <c r="C20" i="23"/>
  <c r="C25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 l="1"/>
  <c r="H19" i="4" s="1"/>
  <c r="D17" i="4"/>
  <c r="H17" i="4" s="1"/>
  <c r="D18" i="4"/>
  <c r="H18" i="4" s="1"/>
</calcChain>
</file>

<file path=xl/sharedStrings.xml><?xml version="1.0" encoding="utf-8"?>
<sst xmlns="http://schemas.openxmlformats.org/spreadsheetml/2006/main" count="128" uniqueCount="82">
  <si>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</si>
  <si>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</si>
  <si>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</si>
  <si>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</si>
  <si>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</si>
  <si>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</si>
  <si>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</si>
  <si>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</si>
  <si>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</si>
  <si>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</si>
  <si>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</si>
  <si>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</si>
  <si>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</si>
  <si>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</si>
  <si>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</si>
  <si>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</si>
  <si>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</si>
  <si>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</si>
  <si>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</si>
  <si>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</si>
  <si>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</si>
  <si>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</si>
  <si>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</si>
  <si>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</si>
  <si>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</si>
  <si>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</si>
  <si>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</si>
  <si>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</si>
  <si>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</si>
  <si>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</si>
  <si>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</si>
  <si>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</si>
  <si>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</si>
  <si>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</si>
  <si>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</si>
  <si>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</si>
  <si>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</si>
  <si>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</si>
  <si>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</si>
  <si>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</si>
  <si>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</si>
  <si>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</si>
  <si>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</si>
  <si>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</si>
  <si>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</si>
  <si>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</si>
  <si>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</si>
  <si>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</si>
  <si>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</si>
  <si>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</si>
  <si>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</si>
  <si>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</si>
  <si>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</si>
  <si>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</si>
  <si>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</si>
  <si>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</si>
  <si>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</si>
  <si>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</si>
  <si>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</si>
  <si>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</si>
  <si>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</si>
  <si>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</si>
  <si>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</si>
  <si>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</si>
  <si>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</si>
  <si>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</si>
  <si>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</si>
  <si>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</si>
  <si>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</si>
  <si>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</si>
  <si>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</si>
  <si>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</si>
  <si>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</si>
  <si>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</si>
  <si>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</si>
  <si>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</si>
  <si>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>Depreciation:
70% (for Building between 20 to 30 years)</t>
  </si>
  <si>
    <t>Rate on</t>
  </si>
  <si>
    <t>YOC - 1973</t>
  </si>
  <si>
    <t>ACA</t>
  </si>
  <si>
    <t>IGR-23.02.23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</si>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</sst>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0" borderId="4" xfId="0" applyFont="1" applyBorder="1"/>
    <xf numFmtId="43" fontId="2" fillId="0" borderId="0" xfId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EF91DF-934A-3C6D-2666-A692111E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749919-BDD9-1729-CE27-43A78A436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354442</xdr:colOff>
      <xdr:row>48</xdr:row>
      <xdr:rowOff>27738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3C3AC8-1C1B-01ED-DE6D-2E4962B3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46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277139-557F-A449-2976-620E184D2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workbookViewId="0">
      <selection activeCell="I20" sqref="I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59</v>
      </c>
      <c r="C3" s="53">
        <v>194290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60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61</v>
      </c>
      <c r="C5" s="58">
        <f>C3+C4</f>
        <v>194290</v>
      </c>
      <c r="D5" s="59" t="s">
        <v>62</v>
      </c>
      <c r="E5" s="60">
        <f>C5/10.764</f>
        <v>18049.981419546639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64</v>
      </c>
      <c r="C6" s="53">
        <v>98960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/>
      <c r="C7" s="53">
        <f>C5-C6</f>
        <v>95330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76</v>
      </c>
      <c r="C8" s="53">
        <f>C7*70%</f>
        <v>66731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65</v>
      </c>
      <c r="C9" s="58">
        <f>C6+C8</f>
        <v>165691</v>
      </c>
      <c r="D9" s="59" t="s">
        <v>62</v>
      </c>
      <c r="E9" s="60">
        <f>C9/10.764</f>
        <v>15393.069490895579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69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70</v>
      </c>
      <c r="C12" s="67">
        <f>Calculation!D8</f>
        <v>1973</v>
      </c>
      <c r="D12" s="66"/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71</v>
      </c>
      <c r="C13" s="67">
        <f>C11-C12</f>
        <v>50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66</v>
      </c>
      <c r="C18" s="53">
        <v>26620</v>
      </c>
      <c r="D18" s="42"/>
      <c r="E18" s="42"/>
      <c r="F18" s="42"/>
    </row>
    <row r="19" spans="2:6" x14ac:dyDescent="0.25">
      <c r="B19" s="42" t="s">
        <v>67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68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65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5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2">
        <f t="shared" si="6"/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>
        <f t="shared" si="6"/>
        <v>0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51">
        <f>SUM(N5:N15)</f>
        <v>0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51">
        <f>N16*10.764</f>
        <v>0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4"/>
  <sheetViews>
    <sheetView workbookViewId="0">
      <selection activeCell="D27" sqref="D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32000</v>
      </c>
      <c r="D3" s="20" t="s">
        <v>77</v>
      </c>
      <c r="E3" t="s">
        <v>79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29300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50</v>
      </c>
      <c r="D7" s="24">
        <v>2023</v>
      </c>
    </row>
    <row r="8" spans="1:5" x14ac:dyDescent="0.25">
      <c r="A8" s="15" t="s">
        <v>18</v>
      </c>
      <c r="B8" s="23"/>
      <c r="C8" s="24">
        <f>C9-C7</f>
        <v>10</v>
      </c>
      <c r="D8" s="24">
        <v>1973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75</v>
      </c>
      <c r="D10" s="24"/>
    </row>
    <row r="11" spans="1:5" x14ac:dyDescent="0.25">
      <c r="A11" s="15"/>
      <c r="B11" s="25"/>
      <c r="C11" s="26">
        <f>C10%</f>
        <v>0.75</v>
      </c>
      <c r="D11" s="26"/>
    </row>
    <row r="12" spans="1:5" x14ac:dyDescent="0.25">
      <c r="A12" s="15" t="s">
        <v>21</v>
      </c>
      <c r="B12" s="18"/>
      <c r="C12" s="19">
        <f>C6*C11</f>
        <v>2025</v>
      </c>
      <c r="D12" s="22"/>
    </row>
    <row r="13" spans="1:5" x14ac:dyDescent="0.25">
      <c r="A13" s="15" t="s">
        <v>22</v>
      </c>
      <c r="B13" s="18"/>
      <c r="C13" s="19">
        <f>C6-C12</f>
        <v>675</v>
      </c>
      <c r="D13" s="22"/>
    </row>
    <row r="14" spans="1:5" x14ac:dyDescent="0.25">
      <c r="A14" s="15" t="s">
        <v>15</v>
      </c>
      <c r="B14" s="18"/>
      <c r="C14" s="19">
        <f>C5</f>
        <v>29300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29975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ACA</v>
      </c>
      <c r="B18" s="7"/>
      <c r="C18" s="29">
        <v>985</v>
      </c>
      <c r="D18" s="24"/>
    </row>
    <row r="19" spans="1:4" x14ac:dyDescent="0.25">
      <c r="A19" s="70" t="s">
        <v>74</v>
      </c>
      <c r="B19" s="6"/>
      <c r="C19" s="30">
        <f>C18*C16</f>
        <v>29525375</v>
      </c>
      <c r="D19" s="31"/>
    </row>
    <row r="20" spans="1:4" x14ac:dyDescent="0.25">
      <c r="A20" s="70" t="s">
        <v>24</v>
      </c>
      <c r="B20" s="6"/>
      <c r="C20" s="30">
        <f>C19*85%</f>
        <v>25096568.75</v>
      </c>
      <c r="D20" s="30"/>
    </row>
    <row r="21" spans="1:4" x14ac:dyDescent="0.25">
      <c r="A21" s="70" t="s">
        <v>25</v>
      </c>
      <c r="B21" s="6"/>
      <c r="C21" s="30">
        <f>C19*70%</f>
        <v>20667762.5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2659500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C19*0.025/12</f>
        <v>61511.197916666664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7"/>
  <sheetViews>
    <sheetView tabSelected="1" workbookViewId="0">
      <selection activeCell="R13" sqref="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443.29739999999998</v>
      </c>
      <c r="C2" s="4">
        <f t="shared" ref="C2:C15" si="1">B2*1.2</f>
        <v>531.95687999999996</v>
      </c>
      <c r="D2" s="4">
        <f t="shared" ref="D2:D15" si="2">C2*1.2</f>
        <v>638.34825599999988</v>
      </c>
      <c r="E2" s="5">
        <f t="shared" ref="E2:E15" si="3">R2</f>
        <v>8280000</v>
      </c>
      <c r="F2" s="4">
        <f t="shared" ref="F2:F15" si="4">ROUND((E2/B2),0)</f>
        <v>18678</v>
      </c>
      <c r="G2" s="4">
        <f t="shared" ref="G2:G15" si="5">ROUND((E2/C2),0)</f>
        <v>15565</v>
      </c>
      <c r="H2" s="4">
        <f t="shared" ref="H2:H15" si="6">ROUND((E2/D2),0)</f>
        <v>12971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49.42*10.764</f>
        <v>531.95687999999996</v>
      </c>
      <c r="Q2">
        <f t="shared" ref="Q2:Q15" si="9">P2/1.2</f>
        <v>443.29739999999998</v>
      </c>
      <c r="R2" s="2">
        <v>8280000</v>
      </c>
      <c r="S2" s="2" t="s">
        <v>80</v>
      </c>
    </row>
    <row r="3" spans="1:19" x14ac:dyDescent="0.25">
      <c r="A3" s="4">
        <v>2</v>
      </c>
      <c r="B3" s="4">
        <f t="shared" si="0"/>
        <v>708.33333333333337</v>
      </c>
      <c r="C3" s="4">
        <f t="shared" si="1"/>
        <v>850</v>
      </c>
      <c r="D3" s="4">
        <f t="shared" si="2"/>
        <v>1020</v>
      </c>
      <c r="E3" s="5">
        <f t="shared" si="3"/>
        <v>22500000</v>
      </c>
      <c r="F3" s="73">
        <f t="shared" si="4"/>
        <v>31765</v>
      </c>
      <c r="G3" s="73">
        <f t="shared" si="5"/>
        <v>26471</v>
      </c>
      <c r="H3" s="73">
        <f t="shared" si="6"/>
        <v>22059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v>850</v>
      </c>
      <c r="Q3" s="7">
        <f t="shared" si="9"/>
        <v>708.33333333333337</v>
      </c>
      <c r="R3" s="74">
        <v>22500000</v>
      </c>
      <c r="S3" s="2"/>
    </row>
    <row r="4" spans="1:19" x14ac:dyDescent="0.25">
      <c r="A4" s="4">
        <v>3</v>
      </c>
      <c r="B4" s="4">
        <f t="shared" si="0"/>
        <v>680</v>
      </c>
      <c r="C4" s="4">
        <f t="shared" si="1"/>
        <v>816</v>
      </c>
      <c r="D4" s="4">
        <f t="shared" si="2"/>
        <v>979.19999999999993</v>
      </c>
      <c r="E4" s="5">
        <f t="shared" si="3"/>
        <v>16000000</v>
      </c>
      <c r="F4" s="4">
        <f t="shared" si="4"/>
        <v>23529</v>
      </c>
      <c r="G4" s="4">
        <f t="shared" si="5"/>
        <v>19608</v>
      </c>
      <c r="H4" s="4">
        <f t="shared" si="6"/>
        <v>16340</v>
      </c>
      <c r="I4" s="4">
        <f t="shared" si="7"/>
        <v>0</v>
      </c>
      <c r="J4" s="4">
        <f t="shared" si="8"/>
        <v>0</v>
      </c>
      <c r="O4">
        <v>0</v>
      </c>
      <c r="P4">
        <f t="shared" ref="P4:P15" si="10">O4/1.2</f>
        <v>0</v>
      </c>
      <c r="Q4">
        <v>680</v>
      </c>
      <c r="R4" s="2">
        <v>16000000</v>
      </c>
      <c r="S4" s="2"/>
    </row>
    <row r="5" spans="1:19" x14ac:dyDescent="0.25">
      <c r="A5" s="4">
        <v>4</v>
      </c>
      <c r="B5" s="4">
        <f t="shared" si="0"/>
        <v>1400</v>
      </c>
      <c r="C5" s="4">
        <f t="shared" si="1"/>
        <v>1680</v>
      </c>
      <c r="D5" s="4">
        <f t="shared" si="2"/>
        <v>2016</v>
      </c>
      <c r="E5" s="5">
        <f t="shared" si="3"/>
        <v>45000000</v>
      </c>
      <c r="F5" s="73">
        <f t="shared" si="4"/>
        <v>32143</v>
      </c>
      <c r="G5" s="73">
        <f t="shared" si="5"/>
        <v>26786</v>
      </c>
      <c r="H5" s="73">
        <f t="shared" si="6"/>
        <v>22321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1400</v>
      </c>
      <c r="R5" s="74">
        <v>45000000</v>
      </c>
      <c r="S5" s="2"/>
    </row>
    <row r="6" spans="1:19" x14ac:dyDescent="0.25">
      <c r="A6" s="4">
        <v>5</v>
      </c>
      <c r="B6" s="4">
        <f t="shared" si="0"/>
        <v>700</v>
      </c>
      <c r="C6" s="4">
        <f t="shared" si="1"/>
        <v>840</v>
      </c>
      <c r="D6" s="4">
        <f t="shared" si="2"/>
        <v>1008</v>
      </c>
      <c r="E6" s="5">
        <f t="shared" si="3"/>
        <v>30000000</v>
      </c>
      <c r="F6" s="4">
        <f t="shared" si="4"/>
        <v>42857</v>
      </c>
      <c r="G6" s="4">
        <f t="shared" si="5"/>
        <v>35714</v>
      </c>
      <c r="H6" s="4">
        <f t="shared" si="6"/>
        <v>29762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700</v>
      </c>
      <c r="R6" s="2">
        <v>30000000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>
      <c r="F22" s="10" t="s">
        <v>78</v>
      </c>
    </row>
    <row r="23" spans="1:19" s="10" customFormat="1" x14ac:dyDescent="0.25"/>
    <row r="24" spans="1:19" s="10" customFormat="1" x14ac:dyDescent="0.25">
      <c r="F24" s="53" t="s">
        <v>81</v>
      </c>
      <c r="G24" s="53">
        <v>999</v>
      </c>
    </row>
    <row r="25" spans="1:19" s="10" customFormat="1" x14ac:dyDescent="0.25">
      <c r="C25" s="68" t="s">
        <v>75</v>
      </c>
      <c r="D25" s="68"/>
      <c r="F25" s="53" t="s">
        <v>79</v>
      </c>
      <c r="G25" s="53">
        <v>985.45</v>
      </c>
      <c r="I25" s="65"/>
      <c r="J25" s="65"/>
    </row>
    <row r="26" spans="1:19" s="10" customFormat="1" x14ac:dyDescent="0.25">
      <c r="C26" s="68" t="s">
        <v>1</v>
      </c>
      <c r="D26" s="68"/>
      <c r="F26" s="53" t="s">
        <v>72</v>
      </c>
      <c r="G26" s="53">
        <v>1183</v>
      </c>
      <c r="H26" s="10">
        <f>G26/G25</f>
        <v>1.2004667918209955</v>
      </c>
      <c r="I26" s="65"/>
      <c r="J26" s="65"/>
    </row>
    <row r="27" spans="1:19" s="10" customFormat="1" x14ac:dyDescent="0.25">
      <c r="F27" s="53" t="s">
        <v>73</v>
      </c>
      <c r="G27" s="53">
        <v>16000</v>
      </c>
      <c r="I27" s="65"/>
      <c r="J27" s="65"/>
    </row>
    <row r="28" spans="1:19" s="10" customFormat="1" x14ac:dyDescent="0.25">
      <c r="C28" s="69"/>
      <c r="D28" s="69"/>
      <c r="F28" s="69" t="s">
        <v>74</v>
      </c>
      <c r="G28" s="69">
        <f>G26*G27</f>
        <v>18928000</v>
      </c>
      <c r="H28" s="10" t="e">
        <f>G28/D26</f>
        <v>#DIV/0!</v>
      </c>
      <c r="I28" s="71"/>
      <c r="J28" s="71"/>
    </row>
    <row r="29" spans="1:19" s="10" customFormat="1" x14ac:dyDescent="0.25">
      <c r="C29" s="69"/>
      <c r="D29" s="69"/>
      <c r="F29" s="69" t="s">
        <v>24</v>
      </c>
      <c r="G29" s="69">
        <f>G28*90%</f>
        <v>17035200</v>
      </c>
      <c r="I29" s="71"/>
      <c r="J29" s="71"/>
    </row>
    <row r="30" spans="1:19" s="10" customFormat="1" x14ac:dyDescent="0.25">
      <c r="C30" s="69"/>
      <c r="D30" s="69"/>
      <c r="F30" s="69" t="s">
        <v>25</v>
      </c>
      <c r="G30" s="69">
        <f>G28*80%</f>
        <v>15142400</v>
      </c>
      <c r="I30" s="71"/>
      <c r="J30" s="71"/>
    </row>
    <row r="31" spans="1:19" s="10" customFormat="1" x14ac:dyDescent="0.25">
      <c r="C31" s="69"/>
      <c r="D31" s="69"/>
      <c r="I31" s="65"/>
      <c r="J31" s="65"/>
    </row>
    <row r="32" spans="1:19" s="10" customFormat="1" x14ac:dyDescent="0.25">
      <c r="C32" s="69"/>
      <c r="D32" s="69"/>
      <c r="I32" s="65"/>
      <c r="J32" s="65"/>
    </row>
    <row r="33" s="10" customFormat="1" x14ac:dyDescent="0.25"/>
    <row r="34" s="10" customFormat="1" x14ac:dyDescent="0.25"/>
    <row r="35" s="10" customFormat="1" x14ac:dyDescent="0.25"/>
    <row r="36" s="10" customFormat="1" x14ac:dyDescent="0.25"/>
    <row r="3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="115" zoomScaleNormal="115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2023-09-16T09:45:43Z</dcterms:modified>
</cp:coreProperties>
</file>