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Varsha Kanwar\"/>
    </mc:Choice>
  </mc:AlternateContent>
  <xr:revisionPtr revIDLastSave="0" documentId="13_ncr:1_{9A4F76BD-2714-4516-B412-BE8F2E3AD87F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5" i="4" l="1"/>
  <c r="Q14" i="4"/>
  <c r="Q13" i="4"/>
  <c r="Q12" i="4"/>
  <c r="Q11" i="4"/>
  <c r="Q10" i="4"/>
  <c r="R19" i="4" l="1"/>
  <c r="U3" i="4"/>
  <c r="U4" i="4"/>
  <c r="V4" i="4" s="1"/>
  <c r="U6" i="4"/>
  <c r="V6" i="4" s="1"/>
  <c r="U7" i="4"/>
  <c r="V7" i="4" s="1"/>
  <c r="U10" i="4"/>
  <c r="V10" i="4" s="1"/>
  <c r="U11" i="4"/>
  <c r="V11" i="4" s="1"/>
  <c r="U12" i="4"/>
  <c r="U13" i="4"/>
  <c r="U14" i="4"/>
  <c r="V14" i="4" s="1"/>
  <c r="U15" i="4"/>
  <c r="V15" i="4" s="1"/>
  <c r="V3" i="4"/>
  <c r="V12" i="4"/>
  <c r="V13" i="4"/>
  <c r="V16" i="4"/>
  <c r="V17" i="4"/>
  <c r="V2" i="4"/>
  <c r="U2" i="4"/>
  <c r="P20" i="4"/>
  <c r="Q19" i="4"/>
  <c r="P3" i="4"/>
  <c r="Q3" i="4" s="1"/>
  <c r="P2" i="4"/>
  <c r="H21" i="4"/>
  <c r="I19" i="4"/>
  <c r="P6" i="4"/>
  <c r="P5" i="4"/>
  <c r="Q5" i="4" s="1"/>
  <c r="U5" i="4" s="1"/>
  <c r="V5" i="4" s="1"/>
  <c r="P4" i="4"/>
  <c r="Q2" i="4"/>
  <c r="P9" i="4" l="1"/>
  <c r="P8" i="4"/>
  <c r="P7" i="4"/>
  <c r="U8" i="4" l="1"/>
  <c r="V8" i="4" s="1"/>
  <c r="U9" i="4"/>
  <c r="V9" i="4" s="1"/>
  <c r="Q9" i="4"/>
  <c r="P13" i="4"/>
  <c r="P12" i="4"/>
  <c r="P11" i="4"/>
  <c r="P10" i="4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<sst xmlns="http://schemas.openxmlformats.org/spreadsheetml/2006/main" count="30" uniqueCount="26">
  <si>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</si>
  <si>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</si>
  <si>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</si>
  <si>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</si>
  <si>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</si>
  <si>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</si>
  <si>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</si>
  <si>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</si>
  <si>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</si>
  <si>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</si>
  <si>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</si>
  <si>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</si>
  <si>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</si>
  <si>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rate</t>
  </si>
  <si>
    <t>fmv</t>
  </si>
  <si>
    <t>s. no. 3, 1st floor, B wing, brahmdev regency, nirav park, opp. Shivar garden, mira road east</t>
  </si>
  <si>
    <t>bua</t>
  </si>
  <si>
    <t>agreement - 16.10.2019 - 57.50 lakhs</t>
  </si>
  <si>
    <t>agreemen t- 09.09.2015 - 45.50 lakhs</t>
  </si>
  <si>
    <t>ls - 1.05 to 1.10 ct</t>
  </si>
  <si>
    <t>16.03.23</t>
  </si>
  <si>
    <t>22.02.23</t>
  </si>
  <si>
    <t>mca</t>
  </si>
  <si>
    <t>loading - 54%</t>
  </si>
  <si>
    <t>mira bhayander road</t>
  </si>
  <si>
    <t>yoc - 2008 - site info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</si>
</sst>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1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31</xdr:col>
      <xdr:colOff>132185</xdr:colOff>
      <xdr:row>56</xdr:row>
      <xdr:rowOff>77155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8E9BB2-A583-4156-8395-C78F2EC5C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118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29</xdr:col>
      <xdr:colOff>607314</xdr:colOff>
      <xdr:row>55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46718C8-1130-498B-8ACB-8A2CA6FE0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2A5A86-D7F4-4797-B0DF-D1ABB5F28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D77EA8-8EDB-4AD4-9277-AF627A9ED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2FE1831-492E-40DE-BF26-4FB8C86A7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35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9F138B9-C5C1-428E-924E-5AE96311E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F75389-0D98-46B4-9236-90175CDA9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28"/>
  <sheetViews>
    <sheetView tabSelected="1" zoomScaleNormal="100" workbookViewId="0">
      <selection activeCell="N27" sqref="N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  <c r="V1" s="1" t="s">
        <v>23</v>
      </c>
    </row>
    <row r="2" spans="1:22" x14ac:dyDescent="0.25">
      <c r="A2" s="4">
        <f t="shared" ref="A2:A15" si="0">N2</f>
        <v>0</v>
      </c>
      <c r="B2" s="4">
        <f t="shared" ref="B2:B15" si="1">Q2</f>
        <v>323.99639999999999</v>
      </c>
      <c r="C2" s="4">
        <f>B2*1.2</f>
        <v>388.79568</v>
      </c>
      <c r="D2" s="4">
        <f t="shared" ref="D2:D13" si="2">C2*1.2</f>
        <v>466.55481599999996</v>
      </c>
      <c r="E2" s="5">
        <f t="shared" ref="E2:E13" si="3">R2</f>
        <v>7030800</v>
      </c>
      <c r="F2" s="10">
        <f t="shared" ref="F2:F13" si="4">ROUND((E2/B2),0)</f>
        <v>21700</v>
      </c>
      <c r="G2" s="11">
        <f t="shared" ref="G2:G13" si="5">ROUND((E2/C2),0)</f>
        <v>18084</v>
      </c>
      <c r="H2" s="10">
        <f t="shared" ref="H2:H13" si="6">ROUND((E2/D2),0)</f>
        <v>15070</v>
      </c>
      <c r="I2" s="4" t="e">
        <f>#REF!</f>
        <v>#REF!</v>
      </c>
      <c r="J2" s="4" t="str">
        <f t="shared" ref="J2:J13" si="7">S2</f>
        <v>16.03.23</v>
      </c>
      <c r="O2">
        <v>0</v>
      </c>
      <c r="P2">
        <f>36.12*10.764</f>
        <v>388.79567999999995</v>
      </c>
      <c r="Q2">
        <f t="shared" ref="Q2:Q15" si="8">P2/1.2</f>
        <v>323.99639999999999</v>
      </c>
      <c r="R2" s="2">
        <v>7030800</v>
      </c>
      <c r="S2" s="8" t="s">
        <v>20</v>
      </c>
      <c r="T2" s="8"/>
      <c r="U2">
        <f>Q2*1.54</f>
        <v>498.95445599999999</v>
      </c>
      <c r="V2">
        <f>R2/U2</f>
        <v>14091.065658305295</v>
      </c>
    </row>
    <row r="3" spans="1:22" x14ac:dyDescent="0.25">
      <c r="A3" s="4">
        <f t="shared" si="0"/>
        <v>0</v>
      </c>
      <c r="B3" s="4">
        <f t="shared" si="1"/>
        <v>140.02170000000001</v>
      </c>
      <c r="C3" s="4">
        <f t="shared" ref="C3:C15" si="9">B3*1.2</f>
        <v>168.02603999999999</v>
      </c>
      <c r="D3" s="4">
        <f t="shared" si="2"/>
        <v>201.631248</v>
      </c>
      <c r="E3" s="5">
        <f t="shared" si="3"/>
        <v>2100000</v>
      </c>
      <c r="F3" s="10">
        <f t="shared" si="4"/>
        <v>14998</v>
      </c>
      <c r="G3" s="10">
        <f t="shared" si="5"/>
        <v>12498</v>
      </c>
      <c r="H3" s="10">
        <f t="shared" si="6"/>
        <v>10415</v>
      </c>
      <c r="I3" s="4" t="e">
        <f>#REF!</f>
        <v>#REF!</v>
      </c>
      <c r="J3" s="4" t="str">
        <f t="shared" si="7"/>
        <v>22.02.23</v>
      </c>
      <c r="O3">
        <v>0</v>
      </c>
      <c r="P3">
        <f>15.61*10.764</f>
        <v>168.02603999999999</v>
      </c>
      <c r="Q3">
        <f t="shared" si="8"/>
        <v>140.02170000000001</v>
      </c>
      <c r="R3" s="2">
        <v>2100000</v>
      </c>
      <c r="S3" s="8" t="s">
        <v>21</v>
      </c>
      <c r="T3" s="8"/>
      <c r="U3">
        <f t="shared" ref="U3:U15" si="10">Q3*1.54</f>
        <v>215.63341800000001</v>
      </c>
      <c r="V3">
        <f t="shared" ref="V3:V17" si="11">R3/U3</f>
        <v>9738.7502339734747</v>
      </c>
    </row>
    <row r="4" spans="1:22" x14ac:dyDescent="0.25">
      <c r="A4" s="4">
        <f t="shared" si="0"/>
        <v>0</v>
      </c>
      <c r="B4" s="4">
        <f t="shared" si="1"/>
        <v>360</v>
      </c>
      <c r="C4" s="4">
        <f t="shared" si="9"/>
        <v>432</v>
      </c>
      <c r="D4" s="4">
        <f t="shared" si="2"/>
        <v>518.4</v>
      </c>
      <c r="E4" s="5">
        <f t="shared" si="3"/>
        <v>8500000</v>
      </c>
      <c r="F4" s="10">
        <f t="shared" si="4"/>
        <v>23611</v>
      </c>
      <c r="G4" s="11">
        <f t="shared" si="5"/>
        <v>19676</v>
      </c>
      <c r="H4" s="10">
        <f t="shared" si="6"/>
        <v>16397</v>
      </c>
      <c r="I4" s="4" t="e">
        <f>#REF!</f>
        <v>#REF!</v>
      </c>
      <c r="J4" s="4" t="str">
        <f t="shared" si="7"/>
        <v>mira bhayander road</v>
      </c>
      <c r="O4">
        <v>0</v>
      </c>
      <c r="P4">
        <f t="shared" ref="P4:P6" si="12">O4/1.2</f>
        <v>0</v>
      </c>
      <c r="Q4">
        <v>360</v>
      </c>
      <c r="R4" s="2">
        <v>8500000</v>
      </c>
      <c r="S4" s="8" t="s">
        <v>24</v>
      </c>
      <c r="T4" s="8"/>
      <c r="U4">
        <f t="shared" si="10"/>
        <v>554.4</v>
      </c>
      <c r="V4">
        <f t="shared" si="11"/>
        <v>15331.890331890332</v>
      </c>
    </row>
    <row r="5" spans="1:22" x14ac:dyDescent="0.25">
      <c r="A5" s="4">
        <f t="shared" si="0"/>
        <v>0</v>
      </c>
      <c r="B5" s="4">
        <f t="shared" si="1"/>
        <v>173.61111111111111</v>
      </c>
      <c r="C5" s="4">
        <f t="shared" si="9"/>
        <v>208.33333333333334</v>
      </c>
      <c r="D5" s="4">
        <f t="shared" si="2"/>
        <v>250</v>
      </c>
      <c r="E5" s="5">
        <f t="shared" si="3"/>
        <v>3800000</v>
      </c>
      <c r="F5" s="10">
        <f t="shared" si="4"/>
        <v>21888</v>
      </c>
      <c r="G5" s="10">
        <f t="shared" si="5"/>
        <v>18240</v>
      </c>
      <c r="H5" s="10">
        <f t="shared" si="6"/>
        <v>15200</v>
      </c>
      <c r="I5" s="4" t="e">
        <f>#REF!</f>
        <v>#REF!</v>
      </c>
      <c r="J5" s="4" t="str">
        <f t="shared" si="7"/>
        <v>mira bhayander road</v>
      </c>
      <c r="O5">
        <v>250</v>
      </c>
      <c r="P5">
        <f t="shared" si="12"/>
        <v>208.33333333333334</v>
      </c>
      <c r="Q5">
        <f t="shared" si="8"/>
        <v>173.61111111111111</v>
      </c>
      <c r="R5" s="2">
        <v>3800000</v>
      </c>
      <c r="S5" s="8" t="s">
        <v>24</v>
      </c>
      <c r="T5" s="8"/>
      <c r="U5">
        <f t="shared" si="10"/>
        <v>267.36111111111114</v>
      </c>
      <c r="V5">
        <f t="shared" si="11"/>
        <v>14212.987012987011</v>
      </c>
    </row>
    <row r="6" spans="1:22" x14ac:dyDescent="0.25">
      <c r="A6" s="4">
        <f t="shared" si="0"/>
        <v>0</v>
      </c>
      <c r="B6" s="4">
        <f t="shared" si="1"/>
        <v>550</v>
      </c>
      <c r="C6" s="4">
        <f t="shared" si="9"/>
        <v>660</v>
      </c>
      <c r="D6" s="4">
        <f t="shared" si="2"/>
        <v>792</v>
      </c>
      <c r="E6" s="5">
        <f t="shared" si="3"/>
        <v>15000000</v>
      </c>
      <c r="F6" s="10">
        <f t="shared" si="4"/>
        <v>27273</v>
      </c>
      <c r="G6" s="11">
        <f t="shared" si="5"/>
        <v>22727</v>
      </c>
      <c r="H6" s="10">
        <f t="shared" si="6"/>
        <v>18939</v>
      </c>
      <c r="I6" s="4" t="e">
        <f>#REF!</f>
        <v>#REF!</v>
      </c>
      <c r="J6" s="4">
        <f t="shared" si="7"/>
        <v>0</v>
      </c>
      <c r="O6">
        <v>0</v>
      </c>
      <c r="P6">
        <f t="shared" si="12"/>
        <v>0</v>
      </c>
      <c r="Q6">
        <v>550</v>
      </c>
      <c r="R6" s="2">
        <v>15000000</v>
      </c>
      <c r="S6" s="8"/>
      <c r="T6" s="8"/>
      <c r="U6">
        <f t="shared" si="10"/>
        <v>847</v>
      </c>
      <c r="V6">
        <f t="shared" si="11"/>
        <v>17709.563164108618</v>
      </c>
    </row>
    <row r="7" spans="1:22" x14ac:dyDescent="0.25">
      <c r="A7" s="4">
        <f t="shared" si="0"/>
        <v>0</v>
      </c>
      <c r="B7" s="4">
        <f t="shared" si="1"/>
        <v>550</v>
      </c>
      <c r="C7" s="4">
        <f t="shared" si="9"/>
        <v>660</v>
      </c>
      <c r="D7" s="4">
        <f t="shared" si="2"/>
        <v>792</v>
      </c>
      <c r="E7" s="5">
        <f t="shared" si="3"/>
        <v>11500000</v>
      </c>
      <c r="F7" s="10">
        <f t="shared" si="4"/>
        <v>20909</v>
      </c>
      <c r="G7" s="10">
        <f t="shared" si="5"/>
        <v>17424</v>
      </c>
      <c r="H7" s="10">
        <f t="shared" si="6"/>
        <v>14520</v>
      </c>
      <c r="I7" s="4" t="e">
        <f>#REF!</f>
        <v>#REF!</v>
      </c>
      <c r="J7" s="4">
        <f t="shared" si="7"/>
        <v>0</v>
      </c>
      <c r="O7">
        <v>0</v>
      </c>
      <c r="P7">
        <f t="shared" ref="P7:P9" si="13">O7/1.2</f>
        <v>0</v>
      </c>
      <c r="Q7">
        <v>550</v>
      </c>
      <c r="R7" s="2">
        <v>11500000</v>
      </c>
      <c r="S7" s="8"/>
      <c r="T7" s="8"/>
      <c r="U7">
        <f t="shared" si="10"/>
        <v>847</v>
      </c>
      <c r="V7">
        <f t="shared" si="11"/>
        <v>13577.331759149942</v>
      </c>
    </row>
    <row r="8" spans="1:22" x14ac:dyDescent="0.25">
      <c r="A8" s="4">
        <f t="shared" si="0"/>
        <v>0</v>
      </c>
      <c r="B8" s="4">
        <f t="shared" si="1"/>
        <v>500</v>
      </c>
      <c r="C8" s="4">
        <f t="shared" si="9"/>
        <v>600</v>
      </c>
      <c r="D8" s="4">
        <f t="shared" si="2"/>
        <v>720</v>
      </c>
      <c r="E8" s="5">
        <f t="shared" si="3"/>
        <v>13500000</v>
      </c>
      <c r="F8" s="10">
        <f t="shared" si="4"/>
        <v>27000</v>
      </c>
      <c r="G8" s="11">
        <f t="shared" si="5"/>
        <v>22500</v>
      </c>
      <c r="H8" s="10">
        <f t="shared" si="6"/>
        <v>18750</v>
      </c>
      <c r="I8" s="4" t="e">
        <f>#REF!</f>
        <v>#REF!</v>
      </c>
      <c r="J8" s="4">
        <f t="shared" si="7"/>
        <v>0</v>
      </c>
      <c r="O8">
        <v>0</v>
      </c>
      <c r="P8">
        <f t="shared" si="13"/>
        <v>0</v>
      </c>
      <c r="Q8">
        <v>500</v>
      </c>
      <c r="R8" s="2">
        <v>13500000</v>
      </c>
      <c r="S8" s="8"/>
      <c r="T8" s="8"/>
      <c r="U8">
        <f t="shared" si="10"/>
        <v>770</v>
      </c>
      <c r="V8">
        <f t="shared" si="11"/>
        <v>17532.467532467534</v>
      </c>
    </row>
    <row r="9" spans="1:22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3"/>
        <v>0</v>
      </c>
      <c r="Q9">
        <f t="shared" si="8"/>
        <v>0</v>
      </c>
      <c r="R9" s="2"/>
      <c r="S9" s="8"/>
      <c r="T9" s="8"/>
      <c r="U9">
        <f t="shared" si="10"/>
        <v>0</v>
      </c>
      <c r="V9" t="e">
        <f t="shared" si="11"/>
        <v>#DIV/0!</v>
      </c>
    </row>
    <row r="10" spans="1:22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1" t="e">
        <f t="shared" si="5"/>
        <v>#DIV/0!</v>
      </c>
      <c r="H10" s="4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ref="P10:P13" si="14">O10/1.2</f>
        <v>0</v>
      </c>
      <c r="Q10">
        <f t="shared" si="8"/>
        <v>0</v>
      </c>
      <c r="R10" s="2"/>
      <c r="S10" s="8"/>
      <c r="T10" s="8"/>
      <c r="U10">
        <f t="shared" si="10"/>
        <v>0</v>
      </c>
      <c r="V10" t="e">
        <f t="shared" si="11"/>
        <v>#DIV/0!</v>
      </c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1" t="e">
        <f t="shared" si="5"/>
        <v>#DIV/0!</v>
      </c>
      <c r="H11" s="4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4"/>
        <v>0</v>
      </c>
      <c r="Q11">
        <f t="shared" si="8"/>
        <v>0</v>
      </c>
      <c r="R11" s="2"/>
      <c r="S11" s="8"/>
      <c r="T11" s="8"/>
      <c r="U11">
        <f t="shared" si="10"/>
        <v>0</v>
      </c>
      <c r="V11" t="e">
        <f t="shared" si="11"/>
        <v>#DIV/0!</v>
      </c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4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4"/>
        <v>0</v>
      </c>
      <c r="Q12">
        <f t="shared" si="8"/>
        <v>0</v>
      </c>
      <c r="R12" s="2"/>
      <c r="S12" s="8"/>
      <c r="T12" s="8"/>
      <c r="U12">
        <f t="shared" si="10"/>
        <v>0</v>
      </c>
      <c r="V12" t="e">
        <f t="shared" si="11"/>
        <v>#DIV/0!</v>
      </c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4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14"/>
        <v>0</v>
      </c>
      <c r="Q13">
        <f t="shared" si="8"/>
        <v>0</v>
      </c>
      <c r="R13" s="2"/>
      <c r="S13" s="8"/>
      <c r="T13" s="8"/>
      <c r="U13">
        <f t="shared" si="10"/>
        <v>0</v>
      </c>
      <c r="V13" t="e">
        <f t="shared" si="11"/>
        <v>#DIV/0!</v>
      </c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si="8"/>
        <v>0</v>
      </c>
      <c r="R14" s="2"/>
      <c r="S14" s="8"/>
      <c r="T14" s="8"/>
      <c r="U14">
        <f t="shared" si="10"/>
        <v>0</v>
      </c>
      <c r="V14" t="e">
        <f t="shared" si="11"/>
        <v>#DIV/0!</v>
      </c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8"/>
        <v>0</v>
      </c>
      <c r="R15" s="2"/>
      <c r="S15" s="8"/>
      <c r="T15" s="8"/>
      <c r="U15">
        <f t="shared" si="10"/>
        <v>0</v>
      </c>
      <c r="V15" t="e">
        <f t="shared" si="11"/>
        <v>#DIV/0!</v>
      </c>
    </row>
    <row r="16" spans="1:22" x14ac:dyDescent="0.25">
      <c r="V16" t="e">
        <f t="shared" si="11"/>
        <v>#DIV/0!</v>
      </c>
    </row>
    <row r="17" spans="7:22" x14ac:dyDescent="0.25">
      <c r="G17" t="s">
        <v>15</v>
      </c>
      <c r="V17" t="e">
        <f t="shared" si="11"/>
        <v>#DIV/0!</v>
      </c>
    </row>
    <row r="19" spans="7:22" x14ac:dyDescent="0.25">
      <c r="G19" t="s">
        <v>16</v>
      </c>
      <c r="H19">
        <v>428</v>
      </c>
      <c r="I19">
        <f>39.77*10.764</f>
        <v>428.08428000000004</v>
      </c>
      <c r="P19" t="s">
        <v>22</v>
      </c>
      <c r="Q19">
        <f>28.65*9.69</f>
        <v>277.61849999999998</v>
      </c>
      <c r="R19">
        <f>Q19*1.2</f>
        <v>333.14219999999995</v>
      </c>
    </row>
    <row r="20" spans="7:22" x14ac:dyDescent="0.25">
      <c r="G20" t="s">
        <v>13</v>
      </c>
      <c r="H20">
        <v>20000</v>
      </c>
      <c r="P20">
        <f>H19/Q19</f>
        <v>1.5416840016065212</v>
      </c>
    </row>
    <row r="21" spans="7:22" x14ac:dyDescent="0.25">
      <c r="G21" t="s">
        <v>14</v>
      </c>
      <c r="H21">
        <f>H20*H19</f>
        <v>8560000</v>
      </c>
    </row>
    <row r="25" spans="7:22" x14ac:dyDescent="0.25">
      <c r="G25" t="s">
        <v>18</v>
      </c>
    </row>
    <row r="26" spans="7:22" x14ac:dyDescent="0.25">
      <c r="G26" t="s">
        <v>17</v>
      </c>
    </row>
    <row r="27" spans="7:22" x14ac:dyDescent="0.25">
      <c r="G27" t="s">
        <v>19</v>
      </c>
    </row>
    <row r="28" spans="7:22" x14ac:dyDescent="0.25">
      <c r="G28" t="s">
        <v>25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T17" sqref="T17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="85" zoomScaleNormal="85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3" workbookViewId="0">
      <selection activeCell="A3" sqref="A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2" sqref="G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2023-09-02T06:52:20Z</dcterms:modified>
</cp:coreProperties>
</file>