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2897BC0-83DA-4D48-879F-341692199F0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G13" i="1" l="1"/>
  <c r="G14" i="1" s="1"/>
  <c r="F14" i="1"/>
  <c r="H14" i="1" l="1"/>
  <c r="M25" i="1"/>
  <c r="M22" i="1"/>
  <c r="M21" i="1"/>
  <c r="M20" i="1"/>
  <c r="H12" i="1" l="1"/>
  <c r="E7" i="1"/>
  <c r="E8" i="1" s="1"/>
  <c r="G6" i="1"/>
  <c r="H6" i="1" s="1"/>
  <c r="I8" i="1" l="1"/>
  <c r="B35" i="1"/>
  <c r="G37" i="1"/>
  <c r="J4" i="1" l="1"/>
  <c r="H29" i="1" l="1"/>
  <c r="K36" i="1" l="1"/>
  <c r="J5" i="1"/>
  <c r="H28" i="1"/>
  <c r="H27" i="1"/>
  <c r="B8" i="1" l="1"/>
  <c r="J27" i="1" l="1"/>
  <c r="J32" i="1"/>
  <c r="G27" i="1"/>
  <c r="G28" i="1" l="1"/>
  <c r="G29" i="1"/>
  <c r="G30" i="1"/>
  <c r="H30" i="1"/>
  <c r="G31" i="1"/>
  <c r="H31" i="1"/>
  <c r="G32" i="1"/>
  <c r="H32" i="1"/>
  <c r="G33" i="1"/>
  <c r="H33" i="1"/>
  <c r="G35" i="1"/>
  <c r="J35" i="1" s="1"/>
  <c r="G36" i="1"/>
  <c r="L36" i="1" s="1"/>
  <c r="H37" i="1"/>
  <c r="H36" i="1" l="1"/>
  <c r="J36" i="1"/>
  <c r="H35" i="1"/>
  <c r="I35" i="1"/>
  <c r="D36" i="1" l="1"/>
  <c r="J28" i="1" l="1"/>
  <c r="I32" i="1" l="1"/>
  <c r="I31" i="1"/>
  <c r="I33" i="1"/>
  <c r="D37" i="1" l="1"/>
  <c r="I27" i="1"/>
  <c r="I36" i="1" l="1"/>
  <c r="D35" i="1"/>
  <c r="I28" i="1"/>
  <c r="I29" i="1"/>
  <c r="I30" i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s="1"/>
  <c r="B19" i="1" l="1"/>
  <c r="B18" i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<sst xmlns="http://schemas.openxmlformats.org/spreadsheetml/2006/main" count="33" uniqueCount="31">
  <si>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</si>
  <si>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</si>
  <si>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</si>
  <si>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</si>
  <si>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</si>
  <si>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</si>
  <si>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</si>
  <si>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</si>
  <si>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</si>
  <si>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</si>
  <si>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</si>
  <si>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</si>
  <si>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</si>
  <si>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</si>
  <si>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</si>
  <si>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</si>
  <si>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</si>
  <si>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</si>
  <si>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</si>
  <si>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</si>
  <si>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</si>
  <si>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</si>
  <si>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</si>
  <si>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</si>
  <si>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</si>
  <si>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</si>
  <si>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RV</t>
  </si>
  <si>
    <t>DV</t>
  </si>
  <si>
    <t>Anupama</t>
  </si>
  <si>
    <t>Terrace area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</si>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</sst>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43" fontId="13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11" fillId="0" borderId="1" xfId="1" applyNumberFormat="1" applyFont="1" applyBorder="1"/>
    <xf numFmtId="164" fontId="7" fillId="0" borderId="0" xfId="0" applyNumberFormat="1" applyFont="1"/>
    <xf numFmtId="0" fontId="13" fillId="2" borderId="1" xfId="0" applyFont="1" applyFill="1" applyBorder="1"/>
    <xf numFmtId="43" fontId="13" fillId="2" borderId="1" xfId="0" applyNumberFormat="1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43" fontId="12" fillId="0" borderId="1" xfId="1" applyFont="1" applyFill="1" applyBorder="1" applyAlignment="1">
      <alignment wrapText="1"/>
    </xf>
    <xf numFmtId="43" fontId="12" fillId="0" borderId="1" xfId="1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239945</xdr:colOff>
      <xdr:row>41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41545" cy="7925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516209</xdr:colOff>
      <xdr:row>42</xdr:row>
      <xdr:rowOff>115433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17809" cy="8116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601860</xdr:colOff>
      <xdr:row>45</xdr:row>
      <xdr:rowOff>144091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93860" cy="8716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173516</xdr:colOff>
      <xdr:row>42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03916" cy="8173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78593</xdr:colOff>
      <xdr:row>44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47393" cy="8421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30621</xdr:colOff>
      <xdr:row>43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1021" cy="8287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592760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32760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E20" sqref="E20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2"/>
      <c r="C1" s="24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43"/>
      <c r="C2" s="43"/>
      <c r="D2" s="33"/>
      <c r="E2" s="19"/>
      <c r="F2" t="s">
        <v>13</v>
      </c>
      <c r="I2" s="6"/>
      <c r="L2" s="5"/>
      <c r="O2" s="6"/>
    </row>
    <row r="3" spans="1:15" ht="16.5" x14ac:dyDescent="0.3">
      <c r="A3" s="32" t="s">
        <v>0</v>
      </c>
      <c r="B3" s="44">
        <v>32000</v>
      </c>
      <c r="C3" s="44"/>
      <c r="D3" s="34"/>
      <c r="E3" s="15"/>
      <c r="F3" s="5">
        <v>1978</v>
      </c>
      <c r="G3" s="7">
        <v>2023</v>
      </c>
      <c r="H3" s="8">
        <f>G3-F3</f>
        <v>45</v>
      </c>
      <c r="I3" s="6"/>
      <c r="J3">
        <v>30250</v>
      </c>
      <c r="L3" s="5"/>
      <c r="M3" s="7"/>
      <c r="N3" s="8"/>
      <c r="O3" s="6"/>
    </row>
    <row r="4" spans="1:15" ht="33" x14ac:dyDescent="0.3">
      <c r="A4" s="35" t="s">
        <v>1</v>
      </c>
      <c r="B4" s="44">
        <v>3000</v>
      </c>
      <c r="C4" s="44"/>
      <c r="D4" s="34"/>
      <c r="E4" s="15"/>
      <c r="F4" s="9"/>
      <c r="G4" s="7"/>
      <c r="H4" s="8"/>
      <c r="I4" s="6"/>
      <c r="J4">
        <f>J3/100*105</f>
        <v>31762.5</v>
      </c>
      <c r="L4" s="9"/>
      <c r="M4" s="7"/>
      <c r="N4" s="8"/>
      <c r="O4" s="6"/>
    </row>
    <row r="5" spans="1:15" ht="16.5" x14ac:dyDescent="0.3">
      <c r="A5" s="32" t="s">
        <v>2</v>
      </c>
      <c r="B5" s="44">
        <f>B3-B4</f>
        <v>29000</v>
      </c>
      <c r="C5" s="54"/>
      <c r="F5" t="s">
        <v>23</v>
      </c>
      <c r="G5" s="34" t="s">
        <v>25</v>
      </c>
      <c r="H5" s="23"/>
      <c r="I5" s="6"/>
      <c r="J5">
        <f>J4/10.764</f>
        <v>2950.8082497212936</v>
      </c>
      <c r="L5" s="5"/>
      <c r="M5" s="7"/>
      <c r="N5" s="8"/>
      <c r="O5" s="6"/>
    </row>
    <row r="6" spans="1:15" ht="16.5" x14ac:dyDescent="0.3">
      <c r="A6" s="32" t="s">
        <v>3</v>
      </c>
      <c r="B6" s="44">
        <f>B4</f>
        <v>3000</v>
      </c>
      <c r="C6" s="55"/>
      <c r="E6" s="15">
        <v>32000</v>
      </c>
      <c r="F6" s="15">
        <v>680</v>
      </c>
      <c r="G6" s="34">
        <f>F6*1.2</f>
        <v>816</v>
      </c>
      <c r="H6" s="23">
        <f>G6/F6</f>
        <v>1.2</v>
      </c>
      <c r="I6" s="50">
        <v>711</v>
      </c>
      <c r="J6" s="20"/>
      <c r="L6" s="5"/>
      <c r="M6" s="7"/>
      <c r="N6" s="8"/>
      <c r="O6" s="6"/>
    </row>
    <row r="7" spans="1:15" ht="16.5" x14ac:dyDescent="0.3">
      <c r="A7" s="32" t="s">
        <v>4</v>
      </c>
      <c r="B7" s="36">
        <v>45</v>
      </c>
      <c r="C7" s="36"/>
      <c r="E7">
        <f>E6*F6</f>
        <v>21760000</v>
      </c>
      <c r="F7" s="15"/>
      <c r="G7" s="34"/>
      <c r="H7" s="23"/>
      <c r="I7" s="50">
        <v>15000</v>
      </c>
      <c r="J7" s="20"/>
      <c r="L7" s="5"/>
      <c r="M7" s="10"/>
      <c r="N7" s="11"/>
      <c r="O7" s="6"/>
    </row>
    <row r="8" spans="1:15" ht="16.5" x14ac:dyDescent="0.3">
      <c r="A8" s="32" t="s">
        <v>5</v>
      </c>
      <c r="B8" s="36">
        <f>B9-B7</f>
        <v>15</v>
      </c>
      <c r="C8" s="36"/>
      <c r="E8">
        <f>E7/816</f>
        <v>26666.666666666668</v>
      </c>
      <c r="F8" s="15"/>
      <c r="G8" s="46"/>
      <c r="H8" s="52"/>
      <c r="I8" s="20">
        <f>I7*I6</f>
        <v>10665000</v>
      </c>
      <c r="J8" s="20"/>
      <c r="L8" s="5"/>
      <c r="M8" s="10"/>
      <c r="N8" s="11"/>
      <c r="O8" s="6"/>
    </row>
    <row r="9" spans="1:15" ht="16.5" x14ac:dyDescent="0.3">
      <c r="A9" s="32" t="s">
        <v>6</v>
      </c>
      <c r="B9" s="36">
        <v>60</v>
      </c>
      <c r="C9" s="36"/>
      <c r="F9" s="27"/>
      <c r="G9" s="38"/>
      <c r="H9" s="51"/>
      <c r="I9" s="20"/>
      <c r="J9" s="20"/>
      <c r="K9" s="18"/>
      <c r="L9" s="18"/>
      <c r="M9" s="16"/>
      <c r="N9" s="11"/>
      <c r="O9" s="6"/>
    </row>
    <row r="10" spans="1:15" ht="33" x14ac:dyDescent="0.3">
      <c r="A10" s="35" t="s">
        <v>7</v>
      </c>
      <c r="B10" s="36">
        <f>90*B7/B9</f>
        <v>67.5</v>
      </c>
      <c r="C10" s="36"/>
      <c r="F10" s="15"/>
      <c r="G10" s="38"/>
      <c r="H10" s="51"/>
      <c r="I10" s="20"/>
      <c r="J10" s="20"/>
      <c r="K10" s="18"/>
      <c r="L10" s="18"/>
      <c r="M10" s="16"/>
      <c r="N10" s="11"/>
      <c r="O10" s="6"/>
    </row>
    <row r="11" spans="1:15" ht="16.5" x14ac:dyDescent="0.3">
      <c r="A11" s="32"/>
      <c r="B11" s="45">
        <f>B10%</f>
        <v>0.67500000000000004</v>
      </c>
      <c r="C11" s="45"/>
      <c r="D11" s="37"/>
      <c r="E11" s="30"/>
      <c r="F11" s="15" t="s">
        <v>24</v>
      </c>
      <c r="G11" s="38" t="s">
        <v>29</v>
      </c>
      <c r="H11" s="53"/>
      <c r="I11" s="20"/>
      <c r="J11" s="20"/>
      <c r="K11" s="18"/>
      <c r="L11" s="18"/>
      <c r="M11" s="16"/>
      <c r="N11" s="12"/>
      <c r="O11" s="6"/>
    </row>
    <row r="12" spans="1:15" ht="16.5" x14ac:dyDescent="0.3">
      <c r="A12" s="32" t="s">
        <v>8</v>
      </c>
      <c r="B12" s="44">
        <f>B6*B11</f>
        <v>2025.0000000000002</v>
      </c>
      <c r="C12" s="44"/>
      <c r="E12" s="1"/>
      <c r="F12" s="15">
        <v>457</v>
      </c>
      <c r="G12" s="14">
        <v>197</v>
      </c>
      <c r="H12" s="27">
        <f>G12+F12</f>
        <v>654</v>
      </c>
      <c r="I12" s="26"/>
      <c r="J12" s="20" t="s">
        <v>28</v>
      </c>
      <c r="K12" s="18"/>
      <c r="L12" s="18"/>
      <c r="M12" s="16"/>
      <c r="N12" s="8"/>
      <c r="O12" s="6"/>
    </row>
    <row r="13" spans="1:15" ht="16.5" x14ac:dyDescent="0.3">
      <c r="A13" s="32" t="s">
        <v>9</v>
      </c>
      <c r="B13" s="44">
        <f>B6-B12</f>
        <v>974.99999999999977</v>
      </c>
      <c r="C13" s="44"/>
      <c r="D13" s="38"/>
      <c r="E13" s="1"/>
      <c r="F13" s="15">
        <v>32000</v>
      </c>
      <c r="G13" s="27">
        <f>F13*40%</f>
        <v>12800</v>
      </c>
      <c r="H13" s="27"/>
      <c r="I13" s="20"/>
      <c r="J13" s="20">
        <v>8652796704</v>
      </c>
      <c r="K13" s="18"/>
      <c r="L13" s="18"/>
      <c r="M13" s="16"/>
      <c r="N13" s="8"/>
      <c r="O13" s="6"/>
    </row>
    <row r="14" spans="1:15" ht="16.5" x14ac:dyDescent="0.3">
      <c r="A14" s="32" t="s">
        <v>2</v>
      </c>
      <c r="B14" s="44">
        <f>B5</f>
        <v>29000</v>
      </c>
      <c r="C14" s="44"/>
      <c r="D14" s="34"/>
      <c r="E14" s="15"/>
      <c r="F14" s="18">
        <f>F13*F12</f>
        <v>14624000</v>
      </c>
      <c r="G14">
        <f>G13*G12</f>
        <v>2521600</v>
      </c>
      <c r="H14" s="27">
        <f>F14+G14</f>
        <v>17145600</v>
      </c>
      <c r="I14" s="20"/>
      <c r="J14" s="20"/>
      <c r="K14" s="18"/>
      <c r="L14" s="18"/>
      <c r="M14" s="16"/>
      <c r="N14" s="8"/>
      <c r="O14" s="6"/>
    </row>
    <row r="15" spans="1:15" ht="16.5" x14ac:dyDescent="0.3">
      <c r="A15" s="32" t="s">
        <v>10</v>
      </c>
      <c r="B15" s="44">
        <f>B14+B13</f>
        <v>29975</v>
      </c>
      <c r="C15" s="44"/>
      <c r="D15" s="34"/>
      <c r="E15" s="15"/>
      <c r="F15" s="18"/>
      <c r="G15" s="28"/>
      <c r="H15" s="27"/>
      <c r="I15" s="18"/>
      <c r="J15" s="18"/>
      <c r="K15" s="18"/>
      <c r="L15" s="18"/>
      <c r="M15" s="16"/>
      <c r="N15" s="8"/>
      <c r="O15" s="6"/>
    </row>
    <row r="16" spans="1:15" ht="16.5" x14ac:dyDescent="0.3">
      <c r="A16" s="56" t="s">
        <v>30</v>
      </c>
      <c r="B16" s="58">
        <v>680</v>
      </c>
      <c r="C16" s="36"/>
      <c r="E16" s="15"/>
      <c r="F16" s="27"/>
      <c r="G16" s="29"/>
      <c r="H16" s="14"/>
      <c r="I16" s="13"/>
      <c r="L16" s="5"/>
      <c r="N16" s="11"/>
      <c r="O16" s="6"/>
    </row>
    <row r="17" spans="1:15" ht="16.5" x14ac:dyDescent="0.3">
      <c r="A17" s="56" t="s">
        <v>11</v>
      </c>
      <c r="B17" s="57">
        <f>B16*B15</f>
        <v>20383000</v>
      </c>
      <c r="C17" s="39"/>
      <c r="E17" s="15"/>
      <c r="F17" s="27"/>
      <c r="G17" s="27"/>
      <c r="H17" s="14"/>
      <c r="I17" s="13"/>
      <c r="L17" s="5"/>
      <c r="N17" s="14"/>
      <c r="O17" s="13"/>
    </row>
    <row r="18" spans="1:15" ht="16.5" x14ac:dyDescent="0.3">
      <c r="A18" s="56" t="s">
        <v>26</v>
      </c>
      <c r="B18" s="57">
        <f>B17*0.85</f>
        <v>17325550</v>
      </c>
      <c r="C18" s="39"/>
      <c r="E18" s="15"/>
      <c r="F18" s="27"/>
      <c r="G18" s="27"/>
      <c r="H18" s="14"/>
      <c r="I18" s="13"/>
      <c r="N18" s="14"/>
      <c r="O18" s="15"/>
    </row>
    <row r="19" spans="1:15" ht="16.5" x14ac:dyDescent="0.3">
      <c r="A19" s="56" t="s">
        <v>27</v>
      </c>
      <c r="B19" s="57">
        <f>B17*0.7</f>
        <v>14268100</v>
      </c>
      <c r="C19" s="39"/>
      <c r="E19" s="15"/>
      <c r="F19" s="27"/>
      <c r="G19" s="27"/>
      <c r="H19" s="14"/>
      <c r="I19" s="13"/>
      <c r="N19" s="14"/>
      <c r="O19" s="15"/>
    </row>
    <row r="20" spans="1:15" ht="16.5" x14ac:dyDescent="0.3">
      <c r="A20" s="56" t="s">
        <v>12</v>
      </c>
      <c r="B20" s="57">
        <f>816*B4</f>
        <v>2448000</v>
      </c>
      <c r="C20" s="39"/>
      <c r="D20" s="34"/>
      <c r="E20" s="15"/>
      <c r="F20" s="15"/>
      <c r="G20" s="15"/>
      <c r="I20" s="6"/>
      <c r="M20">
        <f>39.13*10.764</f>
        <v>421.19531999999998</v>
      </c>
    </row>
    <row r="21" spans="1:15" ht="16.5" x14ac:dyDescent="0.3">
      <c r="A21" s="48" t="s">
        <v>16</v>
      </c>
      <c r="B21" s="49">
        <f>B17*0.025/12</f>
        <v>42464.583333333336</v>
      </c>
      <c r="C21" s="39"/>
      <c r="D21" s="47"/>
      <c r="E21" s="15"/>
      <c r="I21" s="15"/>
      <c r="M21">
        <f>2.34*10.764</f>
        <v>25.187759999999997</v>
      </c>
    </row>
    <row r="22" spans="1:15" x14ac:dyDescent="0.25">
      <c r="B22" s="25"/>
      <c r="C22" s="25"/>
      <c r="M22">
        <f>SUM(M20:M21)</f>
        <v>446.38307999999995</v>
      </c>
    </row>
    <row r="23" spans="1:15" x14ac:dyDescent="0.25">
      <c r="B23" s="25"/>
      <c r="C23" s="25"/>
      <c r="M23">
        <v>446</v>
      </c>
    </row>
    <row r="24" spans="1:15" x14ac:dyDescent="0.25">
      <c r="F24" s="15"/>
      <c r="M24">
        <v>11000</v>
      </c>
    </row>
    <row r="25" spans="1:15" x14ac:dyDescent="0.25">
      <c r="D25" t="s">
        <v>14</v>
      </c>
      <c r="M25">
        <f>M24*M23</f>
        <v>4906000</v>
      </c>
    </row>
    <row r="26" spans="1:15" x14ac:dyDescent="0.25">
      <c r="B26" s="22" t="s">
        <v>20</v>
      </c>
      <c r="C26" s="22" t="s">
        <v>15</v>
      </c>
      <c r="D26" s="21" t="s">
        <v>21</v>
      </c>
      <c r="E26" s="21"/>
      <c r="F26" s="21" t="s">
        <v>11</v>
      </c>
      <c r="G26" s="21" t="s">
        <v>17</v>
      </c>
      <c r="H26" s="21" t="s">
        <v>18</v>
      </c>
      <c r="I26" s="21" t="s">
        <v>19</v>
      </c>
      <c r="J26" s="21"/>
    </row>
    <row r="27" spans="1:15" ht="17.25" x14ac:dyDescent="0.3">
      <c r="B27" s="22"/>
      <c r="C27" s="22">
        <v>750</v>
      </c>
      <c r="D27" s="21"/>
      <c r="E27" s="21"/>
      <c r="F27" s="21">
        <v>22500000</v>
      </c>
      <c r="G27" s="23">
        <f t="shared" ref="G27:G33" si="0">F27/C27</f>
        <v>30000</v>
      </c>
      <c r="H27" s="23" t="e">
        <f>F27/D27</f>
        <v>#DIV/0!</v>
      </c>
      <c r="I27" s="23" t="e">
        <f t="shared" ref="I27:I33" si="1">F27/B27</f>
        <v>#DIV/0!</v>
      </c>
      <c r="J27" s="21">
        <f>D27/C27</f>
        <v>0</v>
      </c>
      <c r="K27" s="31"/>
    </row>
    <row r="28" spans="1:15" ht="17.25" x14ac:dyDescent="0.3">
      <c r="B28" s="22">
        <v>980</v>
      </c>
      <c r="C28" s="22"/>
      <c r="D28" s="21"/>
      <c r="E28" s="21"/>
      <c r="F28" s="21">
        <v>27000000</v>
      </c>
      <c r="G28" s="23" t="e">
        <f t="shared" si="0"/>
        <v>#DIV/0!</v>
      </c>
      <c r="H28" s="23" t="e">
        <f>F28/D28</f>
        <v>#DIV/0!</v>
      </c>
      <c r="I28" s="23">
        <f t="shared" si="1"/>
        <v>27551.020408163266</v>
      </c>
      <c r="J28" s="21" t="e">
        <f>D28/C28</f>
        <v>#DIV/0!</v>
      </c>
      <c r="K28" s="31"/>
    </row>
    <row r="29" spans="1:15" x14ac:dyDescent="0.25">
      <c r="B29" s="22"/>
      <c r="C29" s="22">
        <v>610</v>
      </c>
      <c r="D29" s="21"/>
      <c r="E29" s="21"/>
      <c r="F29" s="23">
        <v>17500000</v>
      </c>
      <c r="G29" s="23">
        <f t="shared" si="0"/>
        <v>28688.524590163935</v>
      </c>
      <c r="H29" s="23" t="e">
        <f>F29/D29</f>
        <v>#DIV/0!</v>
      </c>
      <c r="I29" s="23" t="e">
        <f t="shared" si="1"/>
        <v>#DIV/0!</v>
      </c>
      <c r="J29" s="21"/>
    </row>
    <row r="30" spans="1:15" x14ac:dyDescent="0.25">
      <c r="B30" s="22"/>
      <c r="C30" s="22">
        <v>613</v>
      </c>
      <c r="D30" s="21"/>
      <c r="E30" s="21"/>
      <c r="F30" s="23">
        <v>22500000</v>
      </c>
      <c r="G30" s="23">
        <f t="shared" si="0"/>
        <v>36704.730831973902</v>
      </c>
      <c r="H30" s="23" t="e">
        <f t="shared" ref="H30:H33" si="2">F30/D30</f>
        <v>#DIV/0!</v>
      </c>
      <c r="I30" s="23" t="e">
        <f t="shared" si="1"/>
        <v>#DIV/0!</v>
      </c>
      <c r="J30" s="21"/>
    </row>
    <row r="31" spans="1:15" x14ac:dyDescent="0.25">
      <c r="C31" s="22"/>
      <c r="D31" s="40"/>
      <c r="F31" s="41"/>
      <c r="G31" s="41" t="e">
        <f t="shared" si="0"/>
        <v>#DIV/0!</v>
      </c>
      <c r="H31" s="23" t="e">
        <f t="shared" si="2"/>
        <v>#DIV/0!</v>
      </c>
      <c r="I31" s="41" t="e">
        <f t="shared" si="1"/>
        <v>#DIV/0!</v>
      </c>
    </row>
    <row r="32" spans="1:15" x14ac:dyDescent="0.25">
      <c r="F32" s="41"/>
      <c r="G32" s="41" t="e">
        <f t="shared" si="0"/>
        <v>#DIV/0!</v>
      </c>
      <c r="H32" s="41" t="e">
        <f t="shared" si="2"/>
        <v>#DIV/0!</v>
      </c>
      <c r="I32" s="41" t="e">
        <f t="shared" si="1"/>
        <v>#DIV/0!</v>
      </c>
      <c r="J32" t="e">
        <f>B32/C32</f>
        <v>#DIV/0!</v>
      </c>
    </row>
    <row r="33" spans="1:12" x14ac:dyDescent="0.25">
      <c r="F33" s="40"/>
      <c r="G33" s="41" t="e">
        <f t="shared" si="0"/>
        <v>#DIV/0!</v>
      </c>
      <c r="H33" s="41" t="e">
        <f t="shared" si="2"/>
        <v>#DIV/0!</v>
      </c>
      <c r="I33" s="41" t="e">
        <f t="shared" si="1"/>
        <v>#DIV/0!</v>
      </c>
    </row>
    <row r="34" spans="1:12" x14ac:dyDescent="0.25">
      <c r="B34" s="19" t="s">
        <v>22</v>
      </c>
    </row>
    <row r="35" spans="1:12" x14ac:dyDescent="0.25">
      <c r="B35" s="19">
        <f>77.45*10.764</f>
        <v>833.67179999999996</v>
      </c>
      <c r="C35" s="19">
        <v>8800000</v>
      </c>
      <c r="D35" s="59">
        <f>C35/B35</f>
        <v>10555.712691733126</v>
      </c>
      <c r="E35">
        <v>616000</v>
      </c>
      <c r="F35">
        <v>30000</v>
      </c>
      <c r="G35">
        <f>F35+E35+C35</f>
        <v>9446000</v>
      </c>
      <c r="H35">
        <f>G35/B35</f>
        <v>11330.597964330807</v>
      </c>
      <c r="I35" s="15" t="e">
        <f>G35/#REF!</f>
        <v>#REF!</v>
      </c>
      <c r="J35" t="e">
        <f>G35/A35</f>
        <v>#DIV/0!</v>
      </c>
    </row>
    <row r="36" spans="1:12" x14ac:dyDescent="0.25">
      <c r="D36" s="59" t="e">
        <f>C36/B36</f>
        <v>#DIV/0!</v>
      </c>
      <c r="E36">
        <v>205200</v>
      </c>
      <c r="F36">
        <v>30000</v>
      </c>
      <c r="G36">
        <f>F36+E36+C36</f>
        <v>235200</v>
      </c>
      <c r="H36" t="e">
        <f>G36/B36</f>
        <v>#DIV/0!</v>
      </c>
      <c r="I36" s="15" t="e">
        <f>G36/#REF!</f>
        <v>#REF!</v>
      </c>
      <c r="J36" t="e">
        <f>G36/A36</f>
        <v>#DIV/0!</v>
      </c>
      <c r="K36">
        <f>B36+A36</f>
        <v>0</v>
      </c>
      <c r="L36" t="e">
        <f>G36/K36</f>
        <v>#DIV/0!</v>
      </c>
    </row>
    <row r="37" spans="1:12" x14ac:dyDescent="0.25">
      <c r="D37" s="59" t="e">
        <f>C37/B37</f>
        <v>#DIV/0!</v>
      </c>
      <c r="E37">
        <v>1260000</v>
      </c>
      <c r="F37">
        <v>30000</v>
      </c>
      <c r="G37">
        <f>F37+E37+C37</f>
        <v>1290000</v>
      </c>
      <c r="H37" t="e">
        <f>G37/B37</f>
        <v>#DIV/0!</v>
      </c>
    </row>
    <row r="38" spans="1:12" ht="15.75" x14ac:dyDescent="0.25">
      <c r="A38" s="17"/>
    </row>
    <row r="39" spans="1:12" ht="15.75" x14ac:dyDescent="0.25">
      <c r="A39" s="17"/>
    </row>
    <row r="40" spans="1:12" ht="15.75" x14ac:dyDescent="0.25">
      <c r="A40" s="17"/>
    </row>
    <row r="41" spans="1:12" ht="15.75" x14ac:dyDescent="0.25">
      <c r="A41" s="17"/>
    </row>
    <row r="42" spans="1:12" ht="15.75" x14ac:dyDescent="0.25">
      <c r="A42" s="17"/>
    </row>
    <row r="43" spans="1:12" ht="15.75" x14ac:dyDescent="0.25">
      <c r="A43" s="17"/>
    </row>
    <row r="44" spans="1:12" ht="15.75" x14ac:dyDescent="0.25">
      <c r="A44" s="17"/>
    </row>
    <row r="64" spans="4:6" x14ac:dyDescent="0.25">
      <c r="D64" s="15"/>
      <c r="E64" s="15"/>
      <c r="F64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2023-09-04T09:58:54Z</dcterms:modified>
</cp:coreProperties>
</file>