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B79FECA-5AFC-4ED7-B159-69ADC76FDA19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G12" i="1"/>
  <c r="B20" i="1"/>
  <c r="B19" i="1"/>
  <c r="B18" i="1"/>
  <c r="H8" i="1"/>
  <c r="H9" i="1" s="1"/>
  <c r="H6" i="1"/>
  <c r="G6" i="1"/>
  <c r="F6" i="1"/>
  <c r="G37" i="1" l="1"/>
  <c r="J4" i="1" l="1"/>
  <c r="H29" i="1" l="1"/>
  <c r="K36" i="1" l="1"/>
  <c r="J5" i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s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<sst xmlns="http://schemas.openxmlformats.org/spreadsheetml/2006/main" count="31" uniqueCount="29">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</sst>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10" fontId="10" fillId="0" borderId="1" xfId="1" applyNumberFormat="1" applyFont="1" applyBorder="1"/>
    <xf numFmtId="43" fontId="10" fillId="0" borderId="1" xfId="1" applyFont="1" applyBorder="1"/>
    <xf numFmtId="43" fontId="12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5" fontId="10" fillId="0" borderId="1" xfId="1" applyNumberFormat="1" applyFont="1" applyBorder="1"/>
    <xf numFmtId="165" fontId="7" fillId="0" borderId="0" xfId="0" applyNumberFormat="1" applyFont="1"/>
    <xf numFmtId="0" fontId="12" fillId="2" borderId="1" xfId="0" applyFont="1" applyFill="1" applyBorder="1"/>
    <xf numFmtId="43" fontId="12" fillId="2" borderId="1" xfId="0" applyNumberFormat="1" applyFont="1" applyFill="1" applyBorder="1"/>
    <xf numFmtId="43" fontId="13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43" fontId="11" fillId="0" borderId="1" xfId="1" applyFont="1" applyFill="1" applyBorder="1" applyAlignment="1">
      <alignment wrapText="1"/>
    </xf>
    <xf numFmtId="43" fontId="11" fillId="0" borderId="1" xfId="1" applyFont="1" applyFill="1" applyBorder="1"/>
    <xf numFmtId="0" fontId="13" fillId="2" borderId="1" xfId="0" applyFont="1" applyFill="1" applyBorder="1"/>
    <xf numFmtId="43" fontId="11" fillId="2" borderId="1" xfId="0" applyNumberFormat="1" applyFont="1" applyFill="1" applyBorder="1"/>
    <xf numFmtId="0" fontId="11" fillId="2" borderId="1" xfId="0" applyFont="1" applyFill="1" applyBorder="1"/>
    <xf numFmtId="0" fontId="0" fillId="3" borderId="0" xfId="0" applyFill="1"/>
    <xf numFmtId="43" fontId="9" fillId="0" borderId="0" xfId="0" applyNumberFormat="1" applyFont="1"/>
    <xf numFmtId="164" fontId="5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12</xdr:col>
      <xdr:colOff>153357</xdr:colOff>
      <xdr:row>81</xdr:row>
      <xdr:rowOff>115380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10500"/>
          <a:ext cx="6858957" cy="77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E14277-506A-4047-ABC6-35407C84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985181" cy="8526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DA55A-151A-4B30-A0C1-FFE257505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E3FDC-6893-40CB-AE17-485F9E54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opLeftCell="A7" zoomScaleNormal="100" workbookViewId="0">
      <selection activeCell="B35" sqref="B35:C36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41"/>
      <c r="C2" s="41"/>
      <c r="D2" s="31"/>
      <c r="E2" s="19"/>
      <c r="F2" t="s">
        <v>13</v>
      </c>
      <c r="I2" s="6"/>
      <c r="L2" s="5"/>
      <c r="O2" s="6"/>
    </row>
    <row r="3" spans="1:15" ht="16.5" x14ac:dyDescent="0.3">
      <c r="A3" s="30" t="s">
        <v>0</v>
      </c>
      <c r="B3" s="42">
        <v>32000</v>
      </c>
      <c r="C3" s="42"/>
      <c r="D3" s="32"/>
      <c r="E3" s="15"/>
      <c r="F3" s="5">
        <v>2005</v>
      </c>
      <c r="G3" s="7">
        <v>2023</v>
      </c>
      <c r="H3" s="8">
        <f>G3-F3</f>
        <v>18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42">
        <v>3000</v>
      </c>
      <c r="C4" s="42"/>
      <c r="D4" s="32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2">
        <f>B3-B4</f>
        <v>29000</v>
      </c>
      <c r="C5" s="52"/>
      <c r="F5" t="s">
        <v>23</v>
      </c>
      <c r="G5" s="32" t="s">
        <v>25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2">
        <f>B4</f>
        <v>3000</v>
      </c>
      <c r="C6" s="53"/>
      <c r="E6" s="15"/>
      <c r="F6" s="15">
        <f>122.03*10.764</f>
        <v>1313.5309199999999</v>
      </c>
      <c r="G6" s="23">
        <f>F6*1.2</f>
        <v>1576.2371039999998</v>
      </c>
      <c r="H6" s="15">
        <f>G6*1.2</f>
        <v>1891.4845247999997</v>
      </c>
      <c r="I6" s="48"/>
      <c r="J6" s="20"/>
      <c r="L6" s="5"/>
      <c r="M6" s="7"/>
      <c r="N6" s="8"/>
      <c r="O6" s="6"/>
    </row>
    <row r="7" spans="1:15" ht="16.5" x14ac:dyDescent="0.3">
      <c r="A7" s="30" t="s">
        <v>4</v>
      </c>
      <c r="B7" s="34">
        <v>18</v>
      </c>
      <c r="C7" s="34"/>
      <c r="F7" s="15"/>
      <c r="G7" s="32"/>
      <c r="H7" s="23">
        <v>22000</v>
      </c>
      <c r="I7" s="48"/>
      <c r="J7" s="20"/>
      <c r="L7" s="5"/>
      <c r="M7" s="10"/>
      <c r="N7" s="11"/>
      <c r="O7" s="6"/>
    </row>
    <row r="8" spans="1:15" ht="16.5" x14ac:dyDescent="0.3">
      <c r="A8" s="30" t="s">
        <v>5</v>
      </c>
      <c r="B8" s="34">
        <f>B9-B7</f>
        <v>42</v>
      </c>
      <c r="C8" s="34"/>
      <c r="F8" s="15"/>
      <c r="G8" s="44"/>
      <c r="H8" s="50">
        <f>H7*H6</f>
        <v>41612659.54559999</v>
      </c>
      <c r="I8" s="20"/>
      <c r="J8" s="20"/>
      <c r="L8" s="5"/>
      <c r="M8" s="10"/>
      <c r="N8" s="11"/>
      <c r="O8" s="6"/>
    </row>
    <row r="9" spans="1:15" ht="16.5" x14ac:dyDescent="0.3">
      <c r="A9" s="30" t="s">
        <v>6</v>
      </c>
      <c r="B9" s="34">
        <v>60</v>
      </c>
      <c r="C9" s="34"/>
      <c r="F9" s="27"/>
      <c r="G9" s="36"/>
      <c r="H9" s="49">
        <f>H8/1314</f>
        <v>31668.690673972596</v>
      </c>
      <c r="I9" s="20"/>
      <c r="J9" s="20"/>
      <c r="K9" s="18"/>
      <c r="L9" s="18"/>
      <c r="M9" s="16"/>
      <c r="N9" s="11"/>
      <c r="O9" s="6"/>
    </row>
    <row r="10" spans="1:15" ht="33" x14ac:dyDescent="0.3">
      <c r="A10" s="33" t="s">
        <v>7</v>
      </c>
      <c r="B10" s="34">
        <f>90*B7/B9</f>
        <v>27</v>
      </c>
      <c r="C10" s="34"/>
      <c r="F10" s="15"/>
      <c r="G10" s="36"/>
      <c r="H10" s="49"/>
      <c r="I10" s="20"/>
      <c r="J10" s="20"/>
      <c r="K10" s="18"/>
      <c r="L10" s="18"/>
      <c r="M10" s="16"/>
      <c r="N10" s="11"/>
      <c r="O10" s="6"/>
    </row>
    <row r="11" spans="1:15" ht="16.5" x14ac:dyDescent="0.3">
      <c r="A11" s="30"/>
      <c r="B11" s="43">
        <f>B10%</f>
        <v>0.27</v>
      </c>
      <c r="C11" s="43"/>
      <c r="D11" s="35"/>
      <c r="E11" s="28"/>
      <c r="F11" s="15" t="s">
        <v>24</v>
      </c>
      <c r="G11" s="36"/>
      <c r="H11" s="51"/>
      <c r="I11" s="20"/>
      <c r="J11" s="20"/>
      <c r="K11" s="18"/>
      <c r="L11" s="18"/>
      <c r="M11" s="16"/>
      <c r="N11" s="12"/>
      <c r="O11" s="6"/>
    </row>
    <row r="12" spans="1:15" ht="16.5" x14ac:dyDescent="0.3">
      <c r="A12" s="30" t="s">
        <v>8</v>
      </c>
      <c r="B12" s="42">
        <f>B6*B11</f>
        <v>810</v>
      </c>
      <c r="C12" s="42"/>
      <c r="E12" s="1"/>
      <c r="F12" s="15">
        <v>1283</v>
      </c>
      <c r="G12" s="14">
        <f>F6-F12</f>
        <v>30.530919999999924</v>
      </c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0" t="s">
        <v>9</v>
      </c>
      <c r="B13" s="42">
        <f>B6-B12</f>
        <v>2190</v>
      </c>
      <c r="C13" s="42"/>
      <c r="D13" s="36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0" t="s">
        <v>2</v>
      </c>
      <c r="B14" s="42">
        <f>B5</f>
        <v>29000</v>
      </c>
      <c r="C14" s="42"/>
      <c r="D14" s="32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0" t="s">
        <v>10</v>
      </c>
      <c r="B15" s="42">
        <f>B14+B13</f>
        <v>31190</v>
      </c>
      <c r="C15" s="42"/>
      <c r="D15" s="32"/>
      <c r="E15" s="15"/>
      <c r="F15" s="18"/>
      <c r="G15" s="58"/>
      <c r="H15" s="27"/>
      <c r="I15" s="59"/>
      <c r="J15" s="59"/>
      <c r="K15" s="18"/>
      <c r="L15" s="18"/>
      <c r="M15" s="16"/>
      <c r="N15" s="8"/>
      <c r="O15" s="6"/>
    </row>
    <row r="16" spans="1:15" ht="16.5" x14ac:dyDescent="0.3">
      <c r="A16" s="54" t="s">
        <v>26</v>
      </c>
      <c r="B16" s="56">
        <v>1314</v>
      </c>
      <c r="C16" s="34"/>
      <c r="E16" s="15"/>
      <c r="F16" s="27"/>
      <c r="G16" s="27"/>
      <c r="H16" s="14"/>
      <c r="I16" s="13"/>
      <c r="L16" s="5"/>
      <c r="N16" s="11"/>
      <c r="O16" s="6"/>
    </row>
    <row r="17" spans="1:15" ht="16.5" x14ac:dyDescent="0.3">
      <c r="A17" s="54" t="s">
        <v>11</v>
      </c>
      <c r="B17" s="55">
        <f>B16*B15</f>
        <v>40983660</v>
      </c>
      <c r="C17" s="37"/>
      <c r="E17" s="15"/>
      <c r="F17" s="27">
        <v>4.46</v>
      </c>
      <c r="G17" s="27"/>
      <c r="H17" s="14"/>
      <c r="I17" s="13"/>
      <c r="L17" s="5"/>
      <c r="N17" s="14"/>
      <c r="O17" s="13"/>
    </row>
    <row r="18" spans="1:15" ht="16.5" x14ac:dyDescent="0.3">
      <c r="A18" s="54" t="s">
        <v>27</v>
      </c>
      <c r="B18" s="55">
        <f>B17*0.85</f>
        <v>34836111</v>
      </c>
      <c r="C18" s="37"/>
      <c r="E18" s="15"/>
      <c r="F18" s="27"/>
      <c r="G18" s="27"/>
      <c r="H18" s="14"/>
      <c r="I18" s="13"/>
      <c r="N18" s="14"/>
      <c r="O18" s="15"/>
    </row>
    <row r="19" spans="1:15" ht="16.5" x14ac:dyDescent="0.3">
      <c r="A19" s="54" t="s">
        <v>28</v>
      </c>
      <c r="B19" s="55">
        <f>B17*0.7</f>
        <v>28688562</v>
      </c>
      <c r="C19" s="37"/>
      <c r="E19" s="15"/>
      <c r="F19" s="27"/>
      <c r="G19" s="27"/>
      <c r="H19" s="14"/>
      <c r="I19" s="13"/>
      <c r="N19" s="14"/>
      <c r="O19" s="15"/>
    </row>
    <row r="20" spans="1:15" ht="16.5" x14ac:dyDescent="0.3">
      <c r="A20" s="54" t="s">
        <v>12</v>
      </c>
      <c r="B20" s="55">
        <f>1576*B4</f>
        <v>4728000</v>
      </c>
      <c r="C20" s="37"/>
      <c r="D20" s="32"/>
      <c r="E20" s="15"/>
      <c r="F20" s="15"/>
      <c r="G20" s="15"/>
      <c r="I20" s="6"/>
    </row>
    <row r="21" spans="1:15" ht="16.5" x14ac:dyDescent="0.3">
      <c r="A21" s="46" t="s">
        <v>16</v>
      </c>
      <c r="B21" s="47">
        <f>B17*0.03/12</f>
        <v>102459.15000000001</v>
      </c>
      <c r="C21" s="37"/>
      <c r="D21" s="45"/>
      <c r="E21" s="15"/>
      <c r="I21" s="15"/>
    </row>
    <row r="22" spans="1:15" x14ac:dyDescent="0.25">
      <c r="B22" s="25"/>
      <c r="C22" s="25"/>
    </row>
    <row r="23" spans="1:15" x14ac:dyDescent="0.25">
      <c r="B23" s="25"/>
      <c r="C23" s="25"/>
    </row>
    <row r="24" spans="1:15" x14ac:dyDescent="0.25">
      <c r="F24" s="15"/>
    </row>
    <row r="25" spans="1:15" x14ac:dyDescent="0.25">
      <c r="D25" t="s">
        <v>14</v>
      </c>
    </row>
    <row r="26" spans="1:15" x14ac:dyDescent="0.25">
      <c r="B26" s="22" t="s">
        <v>20</v>
      </c>
      <c r="C26" s="22" t="s">
        <v>15</v>
      </c>
      <c r="D26" s="21" t="s">
        <v>21</v>
      </c>
      <c r="E26" s="21"/>
      <c r="F26" s="21" t="s">
        <v>11</v>
      </c>
      <c r="G26" s="21" t="s">
        <v>17</v>
      </c>
      <c r="H26" s="21" t="s">
        <v>18</v>
      </c>
      <c r="I26" s="21" t="s">
        <v>19</v>
      </c>
      <c r="J26" s="21"/>
    </row>
    <row r="27" spans="1:15" ht="17.25" x14ac:dyDescent="0.3">
      <c r="B27" s="22"/>
      <c r="C27" s="22"/>
      <c r="D27" s="21"/>
      <c r="E27" s="21"/>
      <c r="F27" s="21">
        <v>120000000</v>
      </c>
      <c r="G27" s="23" t="e">
        <f t="shared" ref="G27:G33" si="0">F27/C27</f>
        <v>#DIV/0!</v>
      </c>
      <c r="H27" s="23" t="e">
        <f>F27/D27</f>
        <v>#DIV/0!</v>
      </c>
      <c r="I27" s="23" t="e">
        <f t="shared" ref="I27:I33" si="1">F27/B27</f>
        <v>#DIV/0!</v>
      </c>
      <c r="J27" s="21" t="e">
        <f>D27/C27</f>
        <v>#DIV/0!</v>
      </c>
      <c r="K27" s="29"/>
    </row>
    <row r="28" spans="1:15" ht="17.25" x14ac:dyDescent="0.3">
      <c r="B28" s="22">
        <v>3285</v>
      </c>
      <c r="C28" s="22"/>
      <c r="D28" s="21"/>
      <c r="E28" s="21"/>
      <c r="F28" s="21">
        <v>70000000</v>
      </c>
      <c r="G28" s="23" t="e">
        <f t="shared" si="0"/>
        <v>#DIV/0!</v>
      </c>
      <c r="H28" s="23" t="e">
        <f>F28/D28</f>
        <v>#DIV/0!</v>
      </c>
      <c r="I28" s="23">
        <f t="shared" si="1"/>
        <v>21308.980213089802</v>
      </c>
      <c r="J28" s="21" t="e">
        <f>D28/C28</f>
        <v>#DIV/0!</v>
      </c>
      <c r="K28" s="29"/>
    </row>
    <row r="29" spans="1:15" x14ac:dyDescent="0.25">
      <c r="B29" s="22">
        <v>1800</v>
      </c>
      <c r="C29" s="22">
        <v>1313</v>
      </c>
      <c r="D29" s="21"/>
      <c r="E29" s="21"/>
      <c r="F29" s="23">
        <v>40000000</v>
      </c>
      <c r="G29" s="23">
        <f t="shared" si="0"/>
        <v>30464.584920030466</v>
      </c>
      <c r="H29" s="23" t="e">
        <f>F29/D29</f>
        <v>#DIV/0!</v>
      </c>
      <c r="I29" s="23">
        <f t="shared" si="1"/>
        <v>22222.222222222223</v>
      </c>
      <c r="J29" s="21"/>
    </row>
    <row r="30" spans="1:15" x14ac:dyDescent="0.25">
      <c r="B30" s="22"/>
      <c r="C30" s="22"/>
      <c r="D30" s="21"/>
      <c r="E30" s="21"/>
      <c r="F30" s="23"/>
      <c r="G30" s="23" t="e">
        <f t="shared" si="0"/>
        <v>#DIV/0!</v>
      </c>
      <c r="H30" s="23" t="e">
        <f t="shared" ref="H30:H33" si="2">F30/D30</f>
        <v>#DIV/0!</v>
      </c>
      <c r="I30" s="23" t="e">
        <f t="shared" si="1"/>
        <v>#DIV/0!</v>
      </c>
      <c r="J30" s="21"/>
    </row>
    <row r="31" spans="1:15" x14ac:dyDescent="0.25">
      <c r="C31" s="22"/>
      <c r="D31" s="38"/>
      <c r="F31" s="39"/>
      <c r="G31" s="39" t="e">
        <f t="shared" si="0"/>
        <v>#DIV/0!</v>
      </c>
      <c r="H31" s="23" t="e">
        <f t="shared" si="2"/>
        <v>#DIV/0!</v>
      </c>
      <c r="I31" s="39" t="e">
        <f t="shared" si="1"/>
        <v>#DIV/0!</v>
      </c>
    </row>
    <row r="32" spans="1:15" x14ac:dyDescent="0.25">
      <c r="F32" s="39"/>
      <c r="G32" s="39" t="e">
        <f t="shared" si="0"/>
        <v>#DIV/0!</v>
      </c>
      <c r="H32" s="39" t="e">
        <f t="shared" si="2"/>
        <v>#DIV/0!</v>
      </c>
      <c r="I32" s="39" t="e">
        <f t="shared" si="1"/>
        <v>#DIV/0!</v>
      </c>
      <c r="J32" t="e">
        <f>B32/C32</f>
        <v>#DIV/0!</v>
      </c>
    </row>
    <row r="33" spans="1:12" x14ac:dyDescent="0.25">
      <c r="F33" s="38"/>
      <c r="G33" s="39" t="e">
        <f t="shared" si="0"/>
        <v>#DIV/0!</v>
      </c>
      <c r="H33" s="39" t="e">
        <f t="shared" si="2"/>
        <v>#DIV/0!</v>
      </c>
      <c r="I33" s="39" t="e">
        <f t="shared" si="1"/>
        <v>#DIV/0!</v>
      </c>
    </row>
    <row r="34" spans="1:12" x14ac:dyDescent="0.25">
      <c r="B34" s="19" t="s">
        <v>22</v>
      </c>
    </row>
    <row r="35" spans="1:12" x14ac:dyDescent="0.25">
      <c r="D35" s="57" t="e">
        <f>C35/B35</f>
        <v>#DIV/0!</v>
      </c>
      <c r="E35">
        <v>100</v>
      </c>
      <c r="F35">
        <v>100</v>
      </c>
      <c r="G35">
        <f>F35+E35+C35</f>
        <v>200</v>
      </c>
      <c r="H35" t="e">
        <f>G35/B35</f>
        <v>#DIV/0!</v>
      </c>
      <c r="I35" s="15" t="e">
        <f>G35/#REF!</f>
        <v>#REF!</v>
      </c>
      <c r="J35" t="e">
        <f>G35/A35</f>
        <v>#DIV/0!</v>
      </c>
    </row>
    <row r="36" spans="1:12" x14ac:dyDescent="0.25">
      <c r="D36" s="57" t="e">
        <f>C36/B36</f>
        <v>#DIV/0!</v>
      </c>
      <c r="E36">
        <v>100</v>
      </c>
      <c r="F36">
        <v>100</v>
      </c>
      <c r="G36">
        <f>F36+E36+C36</f>
        <v>200</v>
      </c>
      <c r="H36" t="e">
        <f>G36/B36</f>
        <v>#DIV/0!</v>
      </c>
      <c r="I36" s="15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57" t="e">
        <f>C37/B37</f>
        <v>#DIV/0!</v>
      </c>
      <c r="E37">
        <v>530300</v>
      </c>
      <c r="F37">
        <v>30000</v>
      </c>
      <c r="G37">
        <f>F37+E37+C37</f>
        <v>560300</v>
      </c>
      <c r="H37" t="e">
        <f>G37/B37</f>
        <v>#DIV/0!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43" spans="1:12" ht="15.75" x14ac:dyDescent="0.25">
      <c r="A43" s="17"/>
    </row>
    <row r="44" spans="1:12" ht="15.75" x14ac:dyDescent="0.25">
      <c r="A44" s="17"/>
    </row>
    <row r="64" spans="4:6" x14ac:dyDescent="0.25">
      <c r="D64" s="15"/>
      <c r="E64" s="15"/>
      <c r="F64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workbookViewId="0">
      <selection activeCell="X23" sqref="X23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2023-09-06T03:26:23Z</dcterms:modified>
</cp:coreProperties>
</file>