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uman Jitendra Sharma\"/>
    </mc:Choice>
  </mc:AlternateContent>
  <xr:revisionPtr revIDLastSave="0" documentId="13_ncr:1_{AC93E947-E4CB-43B5-8C5E-907F8242D61E}" xr6:coauthVersionLast="36" xr6:coauthVersionMax="45" xr10:uidLastSave="{00000000-0000-0000-0000-000000000000}"/>
  <bookViews>
    <workbookView xWindow="0" yWindow="0" windowWidth="28800" windowHeight="12105" activeTab="1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J21" i="4" l="1"/>
  <c r="I21" i="4" l="1"/>
  <c r="N19" i="4"/>
  <c r="J19" i="4"/>
  <c r="J18" i="4"/>
  <c r="Q5" i="4" l="1"/>
  <c r="P5" i="4"/>
  <c r="Y30" i="4" l="1"/>
  <c r="Y29" i="4"/>
  <c r="P4" i="4"/>
  <c r="Y27" i="4"/>
  <c r="Y25" i="4" l="1"/>
  <c r="Y21" i="4"/>
  <c r="Y22" i="4"/>
  <c r="Y23" i="4"/>
  <c r="Y24" i="4"/>
  <c r="Y20" i="4"/>
  <c r="Y17" i="4"/>
  <c r="Y4" i="4"/>
  <c r="Y5" i="4"/>
  <c r="Y6" i="4"/>
  <c r="Y7" i="4"/>
  <c r="Y8" i="4"/>
  <c r="Y9" i="4"/>
  <c r="Y10" i="4"/>
  <c r="Y11" i="4"/>
  <c r="Y12" i="4"/>
  <c r="Y13" i="4"/>
  <c r="Y14" i="4"/>
  <c r="Y15" i="4"/>
  <c r="Y16" i="4"/>
  <c r="Y3" i="4"/>
  <c r="R15" i="4" l="1"/>
  <c r="R14" i="4"/>
  <c r="R13" i="4"/>
  <c r="R12" i="4"/>
  <c r="R11" i="4"/>
  <c r="R10" i="4"/>
  <c r="R9" i="4"/>
  <c r="P15" i="4"/>
  <c r="Q15" i="4" s="1"/>
  <c r="P14" i="4"/>
  <c r="Q14" i="4" s="1"/>
  <c r="P13" i="4"/>
  <c r="Q13" i="4" s="1"/>
  <c r="P12" i="4"/>
  <c r="Q12" i="4" s="1"/>
  <c r="P11" i="4"/>
  <c r="Q11" i="4" s="1"/>
  <c r="P9" i="4"/>
  <c r="Q9" i="4" s="1"/>
  <c r="P8" i="4"/>
  <c r="P7" i="4"/>
  <c r="P6" i="4"/>
  <c r="Q6" i="4" s="1"/>
  <c r="Q4" i="4"/>
  <c r="P3" i="4"/>
  <c r="Q3" i="4" s="1"/>
  <c r="Q2" i="4"/>
  <c r="P10" i="4" l="1"/>
  <c r="Q10" i="4" s="1"/>
  <c r="C16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J15" i="4" l="1"/>
  <c r="I15" i="4"/>
  <c r="E15" i="4"/>
  <c r="A15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H5" i="4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<sst xmlns="http://schemas.openxmlformats.org/spreadsheetml/2006/main" count="31" uniqueCount="28">
  <si>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</si>
  <si>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</si>
  <si>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</si>
  <si>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</si>
  <si>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</si>
  <si>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</si>
  <si>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</si>
  <si>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</si>
  <si>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</si>
  <si>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</si>
  <si>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</si>
  <si>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</si>
  <si>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</si>
  <si>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</si>
  <si>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f. no. 501, 5th floor, harsh heights, behind d mart, bahyander west</t>
  </si>
  <si>
    <t>ls - 1.50 to 1.55 cr</t>
  </si>
  <si>
    <t>previous report  2021 - 1.34 cr</t>
  </si>
  <si>
    <t>sold out</t>
  </si>
  <si>
    <t>weightage remark</t>
  </si>
  <si>
    <t>rate on ca</t>
  </si>
  <si>
    <t>ca -index 2010</t>
  </si>
  <si>
    <t>bua - index 2010</t>
  </si>
  <si>
    <t>24.01.22</t>
  </si>
  <si>
    <t>13541/-</t>
  </si>
  <si>
    <t>price trend</t>
  </si>
  <si>
    <t>harsh height</t>
  </si>
  <si>
    <t>yoc - 2010 -previous report</t>
  </si>
  <si>
    <t>14.06.23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</si>
</sst>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447675</xdr:colOff>
      <xdr:row>1</xdr:row>
      <xdr:rowOff>28575</xdr:rowOff>
    </xdr:from>
    <xdr:to>
      <xdr:col>16</xdr:col>
      <xdr:colOff>429643</xdr:colOff>
      <xdr:row>45</xdr:row>
      <xdr:rowOff>182129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062A73-B563-456E-960F-F6C5C8DFD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86075" y="219075"/>
          <a:ext cx="7297168" cy="8268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273844</xdr:colOff>
      <xdr:row>0</xdr:row>
      <xdr:rowOff>83343</xdr:rowOff>
    </xdr:from>
    <xdr:to>
      <xdr:col>21</xdr:col>
      <xdr:colOff>382456</xdr:colOff>
      <xdr:row>41</xdr:row>
      <xdr:rowOff>74907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25DC85-556C-4470-A3A8-55FC78A72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02719" y="83343"/>
          <a:ext cx="10431331" cy="7802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30</xdr:col>
      <xdr:colOff>607314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85382E-06FD-4BD6-8D5C-E268405B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FFACE6-0774-4F89-B65A-396A8E51C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10</xdr:row>
      <xdr:rowOff>0</xdr:rowOff>
    </xdr:from>
    <xdr:to>
      <xdr:col>40</xdr:col>
      <xdr:colOff>607314</xdr:colOff>
      <xdr:row>63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B79931-B723-48BB-A304-DFD9AACD3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19050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35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F954B5-1BDB-4354-B211-C8F8B3715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6"/>
  <sheetViews>
    <sheetView zoomScaleNormal="100" workbookViewId="0">
      <selection activeCell="P24" sqref="P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5" s="1" customFormat="1" ht="60" x14ac:dyDescent="0.25">
      <c r="A1" s="2" t="s">
        <v>0</v>
      </c>
      <c r="B1" s="2" t="s">
        <v>6</v>
      </c>
      <c r="C1" s="2" t="s">
        <v>9</v>
      </c>
      <c r="D1" s="2" t="s">
        <v>10</v>
      </c>
      <c r="E1" s="8" t="s">
        <v>1</v>
      </c>
      <c r="F1" s="8" t="s">
        <v>8</v>
      </c>
      <c r="G1" s="8" t="s">
        <v>11</v>
      </c>
      <c r="H1" s="8" t="s">
        <v>12</v>
      </c>
      <c r="I1" s="2" t="s">
        <v>2</v>
      </c>
      <c r="J1" s="2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5" x14ac:dyDescent="0.25">
      <c r="A2" s="3">
        <f t="shared" ref="A2:A15" si="0">N2</f>
        <v>0</v>
      </c>
      <c r="B2" s="3">
        <f t="shared" ref="B2:B15" si="1">Q2</f>
        <v>753.33333333333337</v>
      </c>
      <c r="C2" s="3">
        <f>B2*1.2</f>
        <v>904</v>
      </c>
      <c r="D2" s="3">
        <f t="shared" ref="D2:D13" si="2">C2*1.2</f>
        <v>1084.8</v>
      </c>
      <c r="E2" s="13">
        <f t="shared" ref="E2:E13" si="3">R2</f>
        <v>12000000</v>
      </c>
      <c r="F2" s="9">
        <f t="shared" ref="F2:F13" si="4">ROUND((E2/B2),0)</f>
        <v>15929</v>
      </c>
      <c r="G2" s="9">
        <f t="shared" ref="G2:G13" si="5">ROUND((E2/C2),0)</f>
        <v>13274</v>
      </c>
      <c r="H2" s="9">
        <f t="shared" ref="H2:H13" si="6">ROUND((E2/D2),0)</f>
        <v>11062</v>
      </c>
      <c r="I2" s="3" t="e">
        <f>#REF!</f>
        <v>#REF!</v>
      </c>
      <c r="J2" s="3" t="str">
        <f t="shared" ref="J2:J13" si="7">S2</f>
        <v>24.01.22</v>
      </c>
      <c r="O2">
        <v>0</v>
      </c>
      <c r="P2">
        <v>904</v>
      </c>
      <c r="Q2">
        <f t="shared" ref="Q2:R15" si="8">P2/1.2</f>
        <v>753.33333333333337</v>
      </c>
      <c r="R2" s="10">
        <v>12000000</v>
      </c>
      <c r="S2" s="10" t="s">
        <v>22</v>
      </c>
      <c r="T2" s="7"/>
    </row>
    <row r="3" spans="1:25" x14ac:dyDescent="0.25">
      <c r="A3" s="3">
        <f t="shared" si="0"/>
        <v>0</v>
      </c>
      <c r="B3" s="3">
        <f t="shared" si="1"/>
        <v>963.88888888888903</v>
      </c>
      <c r="C3" s="3">
        <f t="shared" ref="C3:C16" si="9">B3*1.2</f>
        <v>1156.6666666666667</v>
      </c>
      <c r="D3" s="3">
        <f t="shared" si="2"/>
        <v>1388</v>
      </c>
      <c r="E3" s="13">
        <f t="shared" si="3"/>
        <v>16500000</v>
      </c>
      <c r="F3" s="14">
        <f t="shared" si="4"/>
        <v>17118</v>
      </c>
      <c r="G3" s="9">
        <f t="shared" si="5"/>
        <v>14265</v>
      </c>
      <c r="H3" s="9">
        <f t="shared" si="6"/>
        <v>11888</v>
      </c>
      <c r="I3" s="3" t="e">
        <f>#REF!</f>
        <v>#REF!</v>
      </c>
      <c r="J3" s="3">
        <f t="shared" si="7"/>
        <v>0</v>
      </c>
      <c r="O3">
        <v>1388</v>
      </c>
      <c r="P3">
        <f t="shared" ref="P3:P9" si="10">O3/1.2</f>
        <v>1156.6666666666667</v>
      </c>
      <c r="Q3">
        <f t="shared" si="8"/>
        <v>963.88888888888903</v>
      </c>
      <c r="R3" s="10">
        <v>16500000</v>
      </c>
      <c r="S3" s="7"/>
      <c r="T3" s="7"/>
      <c r="W3">
        <v>19.75</v>
      </c>
      <c r="X3">
        <v>9.89</v>
      </c>
      <c r="Y3">
        <f>W3*X3</f>
        <v>195.32750000000001</v>
      </c>
    </row>
    <row r="4" spans="1:25" x14ac:dyDescent="0.25">
      <c r="A4" s="3">
        <f t="shared" si="0"/>
        <v>0</v>
      </c>
      <c r="B4" s="3">
        <f t="shared" si="1"/>
        <v>986.11111111111131</v>
      </c>
      <c r="C4" s="3">
        <f t="shared" si="9"/>
        <v>1183.3333333333335</v>
      </c>
      <c r="D4" s="3">
        <f t="shared" si="2"/>
        <v>1420.0000000000002</v>
      </c>
      <c r="E4" s="13">
        <f t="shared" si="3"/>
        <v>15500000</v>
      </c>
      <c r="F4" s="9">
        <f t="shared" si="4"/>
        <v>15718</v>
      </c>
      <c r="G4" s="9">
        <f t="shared" si="5"/>
        <v>13099</v>
      </c>
      <c r="H4" s="9">
        <f t="shared" si="6"/>
        <v>10915</v>
      </c>
      <c r="I4" s="3" t="e">
        <f>#REF!</f>
        <v>#REF!</v>
      </c>
      <c r="J4" s="3" t="str">
        <f t="shared" si="7"/>
        <v>sold out</v>
      </c>
      <c r="O4">
        <v>1420</v>
      </c>
      <c r="P4">
        <f t="shared" si="10"/>
        <v>1183.3333333333335</v>
      </c>
      <c r="Q4">
        <f t="shared" si="8"/>
        <v>986.11111111111131</v>
      </c>
      <c r="R4">
        <v>15500000</v>
      </c>
      <c r="S4" s="10" t="s">
        <v>17</v>
      </c>
      <c r="T4" s="7"/>
      <c r="W4">
        <v>11.55</v>
      </c>
      <c r="X4">
        <v>4.21</v>
      </c>
      <c r="Y4">
        <f t="shared" ref="Y4:Y16" si="11">W4*X4</f>
        <v>48.625500000000002</v>
      </c>
    </row>
    <row r="5" spans="1:25" x14ac:dyDescent="0.25">
      <c r="A5" s="3">
        <f t="shared" si="0"/>
        <v>0</v>
      </c>
      <c r="B5" s="3">
        <f t="shared" si="1"/>
        <v>963.88888888888903</v>
      </c>
      <c r="C5" s="3">
        <f t="shared" si="9"/>
        <v>1156.6666666666667</v>
      </c>
      <c r="D5" s="3">
        <v>736</v>
      </c>
      <c r="E5" s="13">
        <f t="shared" si="3"/>
        <v>18000000</v>
      </c>
      <c r="F5" s="14">
        <f t="shared" si="4"/>
        <v>18674</v>
      </c>
      <c r="G5" s="9">
        <f t="shared" si="5"/>
        <v>15562</v>
      </c>
      <c r="H5" s="9">
        <f t="shared" si="6"/>
        <v>24457</v>
      </c>
      <c r="I5" s="3" t="e">
        <f>#REF!</f>
        <v>#REF!</v>
      </c>
      <c r="J5" s="3">
        <f t="shared" si="7"/>
        <v>0</v>
      </c>
      <c r="O5">
        <v>1388</v>
      </c>
      <c r="P5">
        <f t="shared" si="10"/>
        <v>1156.6666666666667</v>
      </c>
      <c r="Q5">
        <f t="shared" si="8"/>
        <v>963.88888888888903</v>
      </c>
      <c r="R5">
        <v>18000000</v>
      </c>
      <c r="S5" s="7"/>
      <c r="T5" s="7"/>
      <c r="W5">
        <v>5.4</v>
      </c>
      <c r="X5">
        <v>4</v>
      </c>
      <c r="Y5">
        <f t="shared" si="11"/>
        <v>21.6</v>
      </c>
    </row>
    <row r="6" spans="1:25" x14ac:dyDescent="0.25">
      <c r="A6" s="3">
        <f t="shared" si="0"/>
        <v>0</v>
      </c>
      <c r="B6" s="3">
        <f t="shared" si="1"/>
        <v>0</v>
      </c>
      <c r="C6" s="3">
        <f t="shared" si="9"/>
        <v>0</v>
      </c>
      <c r="D6" s="3">
        <f t="shared" si="2"/>
        <v>0</v>
      </c>
      <c r="E6" s="13" t="str">
        <f t="shared" si="3"/>
        <v>13541/-</v>
      </c>
      <c r="F6" s="9" t="e">
        <f t="shared" si="4"/>
        <v>#VALUE!</v>
      </c>
      <c r="G6" s="9" t="e">
        <f t="shared" si="5"/>
        <v>#VALUE!</v>
      </c>
      <c r="H6" s="9" t="e">
        <f t="shared" si="6"/>
        <v>#VALUE!</v>
      </c>
      <c r="I6" s="3" t="e">
        <f>#REF!</f>
        <v>#REF!</v>
      </c>
      <c r="J6" s="3" t="str">
        <f t="shared" si="7"/>
        <v>price trend</v>
      </c>
      <c r="O6">
        <v>0</v>
      </c>
      <c r="P6">
        <f t="shared" si="10"/>
        <v>0</v>
      </c>
      <c r="Q6">
        <f t="shared" si="8"/>
        <v>0</v>
      </c>
      <c r="R6" s="10" t="s">
        <v>23</v>
      </c>
      <c r="S6" s="7" t="s">
        <v>24</v>
      </c>
      <c r="T6" s="7"/>
      <c r="W6">
        <v>9</v>
      </c>
      <c r="X6">
        <v>3.59</v>
      </c>
      <c r="Y6">
        <f t="shared" si="11"/>
        <v>32.31</v>
      </c>
    </row>
    <row r="7" spans="1:25" x14ac:dyDescent="0.25">
      <c r="A7" s="3">
        <f t="shared" si="0"/>
        <v>0</v>
      </c>
      <c r="B7" s="3">
        <f t="shared" si="1"/>
        <v>957</v>
      </c>
      <c r="C7" s="3">
        <f t="shared" si="9"/>
        <v>1148.3999999999999</v>
      </c>
      <c r="D7" s="3">
        <f t="shared" si="2"/>
        <v>1378.0799999999997</v>
      </c>
      <c r="E7" s="13">
        <f t="shared" si="3"/>
        <v>17000000</v>
      </c>
      <c r="F7" s="14">
        <f t="shared" si="4"/>
        <v>17764</v>
      </c>
      <c r="G7" s="9">
        <f t="shared" si="5"/>
        <v>14803</v>
      </c>
      <c r="H7" s="9">
        <f t="shared" si="6"/>
        <v>12336</v>
      </c>
      <c r="I7" s="3" t="e">
        <f>#REF!</f>
        <v>#REF!</v>
      </c>
      <c r="J7" s="3" t="str">
        <f t="shared" si="7"/>
        <v>harsh height</v>
      </c>
      <c r="O7">
        <v>0</v>
      </c>
      <c r="P7">
        <f t="shared" si="10"/>
        <v>0</v>
      </c>
      <c r="Q7">
        <v>957</v>
      </c>
      <c r="R7" s="10">
        <v>17000000</v>
      </c>
      <c r="S7" s="7" t="s">
        <v>25</v>
      </c>
      <c r="T7" s="7"/>
      <c r="W7">
        <v>13.13</v>
      </c>
      <c r="X7">
        <v>7.85</v>
      </c>
      <c r="Y7">
        <f t="shared" si="11"/>
        <v>103.0705</v>
      </c>
    </row>
    <row r="8" spans="1:25" x14ac:dyDescent="0.25">
      <c r="A8" s="3">
        <f t="shared" si="0"/>
        <v>0</v>
      </c>
      <c r="B8" s="3">
        <f t="shared" si="1"/>
        <v>930</v>
      </c>
      <c r="C8" s="3">
        <f t="shared" si="9"/>
        <v>1116</v>
      </c>
      <c r="D8" s="3">
        <f t="shared" si="2"/>
        <v>1339.2</v>
      </c>
      <c r="E8" s="13">
        <f t="shared" si="3"/>
        <v>9000000</v>
      </c>
      <c r="F8" s="9">
        <f t="shared" si="4"/>
        <v>9677</v>
      </c>
      <c r="G8" s="9">
        <f t="shared" si="5"/>
        <v>8065</v>
      </c>
      <c r="H8" s="9">
        <f t="shared" si="6"/>
        <v>6720</v>
      </c>
      <c r="I8" s="3" t="e">
        <f>#REF!</f>
        <v>#REF!</v>
      </c>
      <c r="J8" s="3" t="str">
        <f t="shared" si="7"/>
        <v>14.06.23</v>
      </c>
      <c r="O8">
        <v>0</v>
      </c>
      <c r="P8">
        <f t="shared" si="10"/>
        <v>0</v>
      </c>
      <c r="Q8">
        <v>930</v>
      </c>
      <c r="R8">
        <v>9000000</v>
      </c>
      <c r="S8" s="7" t="s">
        <v>27</v>
      </c>
      <c r="T8" s="7"/>
      <c r="W8">
        <v>10.29</v>
      </c>
      <c r="X8">
        <v>3.76</v>
      </c>
      <c r="Y8">
        <f t="shared" si="11"/>
        <v>38.690399999999997</v>
      </c>
    </row>
    <row r="9" spans="1:25" x14ac:dyDescent="0.25">
      <c r="A9" s="3">
        <f t="shared" si="0"/>
        <v>0</v>
      </c>
      <c r="B9" s="3">
        <f t="shared" si="1"/>
        <v>0</v>
      </c>
      <c r="C9" s="3">
        <f t="shared" si="9"/>
        <v>0</v>
      </c>
      <c r="D9" s="3">
        <f t="shared" si="2"/>
        <v>0</v>
      </c>
      <c r="E9" s="13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3" t="e">
        <f>#REF!</f>
        <v>#REF!</v>
      </c>
      <c r="J9" s="3">
        <f t="shared" si="7"/>
        <v>0</v>
      </c>
      <c r="O9">
        <v>0</v>
      </c>
      <c r="P9">
        <f t="shared" si="10"/>
        <v>0</v>
      </c>
      <c r="Q9">
        <f t="shared" si="8"/>
        <v>0</v>
      </c>
      <c r="R9">
        <f t="shared" si="8"/>
        <v>0</v>
      </c>
      <c r="S9" s="7"/>
      <c r="T9" s="7"/>
      <c r="W9">
        <v>5</v>
      </c>
      <c r="X9">
        <v>3.28</v>
      </c>
      <c r="Y9">
        <f t="shared" si="11"/>
        <v>16.399999999999999</v>
      </c>
    </row>
    <row r="10" spans="1:25" x14ac:dyDescent="0.25">
      <c r="A10" s="3">
        <f t="shared" si="0"/>
        <v>0</v>
      </c>
      <c r="B10" s="3">
        <f t="shared" si="1"/>
        <v>0</v>
      </c>
      <c r="C10" s="3">
        <f t="shared" si="9"/>
        <v>0</v>
      </c>
      <c r="D10" s="3">
        <f t="shared" si="2"/>
        <v>0</v>
      </c>
      <c r="E10" s="13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3" t="e">
        <f>#REF!</f>
        <v>#REF!</v>
      </c>
      <c r="J10" s="3">
        <f t="shared" si="7"/>
        <v>0</v>
      </c>
      <c r="O10">
        <v>0</v>
      </c>
      <c r="P10">
        <f t="shared" ref="P10" si="12">O10/1.2</f>
        <v>0</v>
      </c>
      <c r="Q10">
        <f t="shared" ref="Q10" si="13">P10/1.2</f>
        <v>0</v>
      </c>
      <c r="R10">
        <f t="shared" si="8"/>
        <v>0</v>
      </c>
      <c r="S10" s="7"/>
      <c r="T10" s="7"/>
      <c r="W10">
        <v>10.17</v>
      </c>
      <c r="X10">
        <v>8.1999999999999993</v>
      </c>
      <c r="Y10">
        <f t="shared" si="11"/>
        <v>83.393999999999991</v>
      </c>
    </row>
    <row r="11" spans="1:25" x14ac:dyDescent="0.25">
      <c r="A11" s="3">
        <f t="shared" si="0"/>
        <v>0</v>
      </c>
      <c r="B11" s="3">
        <f t="shared" si="1"/>
        <v>0</v>
      </c>
      <c r="C11" s="3">
        <f t="shared" si="9"/>
        <v>0</v>
      </c>
      <c r="D11" s="3">
        <f t="shared" si="2"/>
        <v>0</v>
      </c>
      <c r="E11" s="13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3" t="e">
        <f>#REF!</f>
        <v>#REF!</v>
      </c>
      <c r="J11" s="3">
        <f t="shared" si="7"/>
        <v>0</v>
      </c>
      <c r="O11">
        <v>0</v>
      </c>
      <c r="P11">
        <f t="shared" ref="P11:P15" si="14">O11/1.2</f>
        <v>0</v>
      </c>
      <c r="Q11">
        <f t="shared" ref="Q11:Q15" si="15">P11/1.2</f>
        <v>0</v>
      </c>
      <c r="R11">
        <f t="shared" si="8"/>
        <v>0</v>
      </c>
      <c r="S11" s="7"/>
      <c r="T11" s="7"/>
      <c r="W11">
        <v>7</v>
      </c>
      <c r="X11">
        <v>3.1</v>
      </c>
      <c r="Y11">
        <f t="shared" si="11"/>
        <v>21.7</v>
      </c>
    </row>
    <row r="12" spans="1:25" x14ac:dyDescent="0.25">
      <c r="A12" s="3">
        <f t="shared" si="0"/>
        <v>0</v>
      </c>
      <c r="B12" s="3">
        <f t="shared" si="1"/>
        <v>0</v>
      </c>
      <c r="C12" s="3">
        <f t="shared" si="9"/>
        <v>0</v>
      </c>
      <c r="D12" s="3">
        <f t="shared" si="2"/>
        <v>0</v>
      </c>
      <c r="E12" s="13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3" t="e">
        <f>#REF!</f>
        <v>#REF!</v>
      </c>
      <c r="J12" s="3">
        <f t="shared" si="7"/>
        <v>0</v>
      </c>
      <c r="O12">
        <v>0</v>
      </c>
      <c r="P12">
        <f t="shared" si="14"/>
        <v>0</v>
      </c>
      <c r="Q12">
        <f t="shared" si="15"/>
        <v>0</v>
      </c>
      <c r="R12">
        <f t="shared" si="8"/>
        <v>0</v>
      </c>
      <c r="S12" s="7"/>
      <c r="T12" s="7"/>
      <c r="W12">
        <v>12</v>
      </c>
      <c r="X12">
        <v>10</v>
      </c>
      <c r="Y12">
        <f t="shared" si="11"/>
        <v>120</v>
      </c>
    </row>
    <row r="13" spans="1:25" x14ac:dyDescent="0.25">
      <c r="A13" s="3">
        <f t="shared" si="0"/>
        <v>0</v>
      </c>
      <c r="B13" s="3">
        <f t="shared" si="1"/>
        <v>0</v>
      </c>
      <c r="C13" s="3">
        <f t="shared" si="9"/>
        <v>0</v>
      </c>
      <c r="D13" s="3">
        <f t="shared" si="2"/>
        <v>0</v>
      </c>
      <c r="E13" s="13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3" t="e">
        <f>#REF!</f>
        <v>#REF!</v>
      </c>
      <c r="J13" s="3">
        <f t="shared" si="7"/>
        <v>0</v>
      </c>
      <c r="O13">
        <v>0</v>
      </c>
      <c r="P13">
        <f t="shared" si="14"/>
        <v>0</v>
      </c>
      <c r="Q13">
        <f t="shared" si="15"/>
        <v>0</v>
      </c>
      <c r="R13">
        <f t="shared" si="8"/>
        <v>0</v>
      </c>
      <c r="S13" s="7"/>
      <c r="T13" s="7"/>
      <c r="W13">
        <v>11.55</v>
      </c>
      <c r="X13">
        <v>10.88</v>
      </c>
      <c r="Y13">
        <f t="shared" si="11"/>
        <v>125.66400000000002</v>
      </c>
    </row>
    <row r="14" spans="1:25" x14ac:dyDescent="0.25">
      <c r="A14" s="3">
        <f t="shared" si="0"/>
        <v>0</v>
      </c>
      <c r="B14" s="3">
        <f t="shared" si="1"/>
        <v>0</v>
      </c>
      <c r="C14" s="3">
        <f t="shared" si="9"/>
        <v>0</v>
      </c>
      <c r="D14" s="3">
        <f t="shared" ref="D14:D15" si="16">C14*1.2</f>
        <v>0</v>
      </c>
      <c r="E14" s="4">
        <f t="shared" ref="E14:E15" si="17">R14</f>
        <v>0</v>
      </c>
      <c r="F14" s="9" t="e">
        <f t="shared" ref="F14:F15" si="18">ROUND((E14/B14),0)</f>
        <v>#DIV/0!</v>
      </c>
      <c r="G14" s="9" t="e">
        <f t="shared" ref="G14:G15" si="19">ROUND((E14/C14),0)</f>
        <v>#DIV/0!</v>
      </c>
      <c r="H14" s="3" t="e">
        <f t="shared" ref="H14:H15" si="20">ROUND((E14/D14),0)</f>
        <v>#DIV/0!</v>
      </c>
      <c r="I14" s="3" t="e">
        <f>#REF!</f>
        <v>#REF!</v>
      </c>
      <c r="J14" s="3">
        <f t="shared" ref="J14:J15" si="21">S14</f>
        <v>0</v>
      </c>
      <c r="O14">
        <v>0</v>
      </c>
      <c r="P14">
        <f t="shared" si="14"/>
        <v>0</v>
      </c>
      <c r="Q14">
        <f t="shared" si="15"/>
        <v>0</v>
      </c>
      <c r="R14">
        <f t="shared" si="8"/>
        <v>0</v>
      </c>
      <c r="S14" s="7"/>
      <c r="T14" s="7"/>
      <c r="W14">
        <v>3</v>
      </c>
      <c r="X14">
        <v>3</v>
      </c>
      <c r="Y14">
        <f t="shared" si="11"/>
        <v>9</v>
      </c>
    </row>
    <row r="15" spans="1:25" x14ac:dyDescent="0.25">
      <c r="A15" s="3">
        <f t="shared" si="0"/>
        <v>0</v>
      </c>
      <c r="B15" s="3">
        <f t="shared" si="1"/>
        <v>0</v>
      </c>
      <c r="C15" s="3">
        <f t="shared" si="9"/>
        <v>0</v>
      </c>
      <c r="D15" s="3">
        <f t="shared" si="16"/>
        <v>0</v>
      </c>
      <c r="E15" s="4">
        <f t="shared" si="17"/>
        <v>0</v>
      </c>
      <c r="F15" s="9" t="e">
        <f t="shared" si="18"/>
        <v>#DIV/0!</v>
      </c>
      <c r="G15" s="3" t="e">
        <f t="shared" si="19"/>
        <v>#DIV/0!</v>
      </c>
      <c r="H15" s="3" t="e">
        <f t="shared" si="20"/>
        <v>#DIV/0!</v>
      </c>
      <c r="I15" s="3" t="e">
        <f>#REF!</f>
        <v>#REF!</v>
      </c>
      <c r="J15" s="3">
        <f t="shared" si="21"/>
        <v>0</v>
      </c>
      <c r="O15">
        <v>0</v>
      </c>
      <c r="P15">
        <f t="shared" si="14"/>
        <v>0</v>
      </c>
      <c r="Q15">
        <f t="shared" si="15"/>
        <v>0</v>
      </c>
      <c r="R15">
        <f t="shared" si="8"/>
        <v>0</v>
      </c>
      <c r="S15" s="7"/>
      <c r="T15" s="7"/>
      <c r="W15">
        <v>8</v>
      </c>
      <c r="X15">
        <v>4.5199999999999996</v>
      </c>
      <c r="Y15">
        <f t="shared" si="11"/>
        <v>36.159999999999997</v>
      </c>
    </row>
    <row r="16" spans="1:25" x14ac:dyDescent="0.25">
      <c r="C16" s="3">
        <f t="shared" si="9"/>
        <v>0</v>
      </c>
      <c r="W16">
        <v>6.28</v>
      </c>
      <c r="X16">
        <v>2</v>
      </c>
      <c r="Y16">
        <f t="shared" si="11"/>
        <v>12.56</v>
      </c>
    </row>
    <row r="17" spans="7:25" x14ac:dyDescent="0.25">
      <c r="H17" t="s">
        <v>14</v>
      </c>
      <c r="Y17">
        <f>SUM(Y3:Y16)</f>
        <v>864.50189999999998</v>
      </c>
    </row>
    <row r="18" spans="7:25" x14ac:dyDescent="0.25">
      <c r="H18" t="s">
        <v>20</v>
      </c>
      <c r="I18">
        <v>930</v>
      </c>
      <c r="J18">
        <f>86.43*10.764</f>
        <v>930.33252000000005</v>
      </c>
    </row>
    <row r="19" spans="7:25" x14ac:dyDescent="0.25">
      <c r="H19" t="s">
        <v>21</v>
      </c>
      <c r="I19">
        <v>1116</v>
      </c>
      <c r="J19">
        <f>103.71*10.764</f>
        <v>1116.3344399999999</v>
      </c>
      <c r="N19">
        <f>J19/J18</f>
        <v>1.1999305796598401</v>
      </c>
    </row>
    <row r="20" spans="7:25" x14ac:dyDescent="0.25">
      <c r="H20" t="s">
        <v>19</v>
      </c>
      <c r="I20">
        <v>15000</v>
      </c>
      <c r="W20">
        <v>3</v>
      </c>
      <c r="X20">
        <v>7.85</v>
      </c>
      <c r="Y20">
        <f t="shared" ref="Y20:Y24" si="22">W20*X20</f>
        <v>23.549999999999997</v>
      </c>
    </row>
    <row r="21" spans="7:25" x14ac:dyDescent="0.25">
      <c r="H21" t="s">
        <v>13</v>
      </c>
      <c r="I21">
        <f>I20*I18</f>
        <v>13950000</v>
      </c>
      <c r="J21">
        <f>I21/I19</f>
        <v>12500</v>
      </c>
      <c r="W21">
        <v>3</v>
      </c>
      <c r="X21">
        <v>8.1999999999999993</v>
      </c>
      <c r="Y21">
        <f t="shared" si="22"/>
        <v>24.599999999999998</v>
      </c>
    </row>
    <row r="22" spans="7:25" x14ac:dyDescent="0.25">
      <c r="G22" s="5"/>
      <c r="H22" s="5"/>
      <c r="W22">
        <v>2.85</v>
      </c>
      <c r="X22">
        <v>10</v>
      </c>
      <c r="Y22">
        <f t="shared" si="22"/>
        <v>28.5</v>
      </c>
    </row>
    <row r="23" spans="7:25" x14ac:dyDescent="0.25">
      <c r="H23" t="s">
        <v>18</v>
      </c>
      <c r="W23">
        <v>3.67</v>
      </c>
      <c r="X23">
        <v>4.66</v>
      </c>
      <c r="Y23">
        <f t="shared" si="22"/>
        <v>17.1022</v>
      </c>
    </row>
    <row r="24" spans="7:25" x14ac:dyDescent="0.25">
      <c r="H24" t="s">
        <v>15</v>
      </c>
      <c r="P24" s="10"/>
      <c r="Q24" s="10"/>
      <c r="T24" s="10"/>
      <c r="U24" s="10"/>
      <c r="V24" s="10"/>
      <c r="W24" s="10">
        <v>8.1</v>
      </c>
      <c r="X24" s="10">
        <v>3.25</v>
      </c>
      <c r="Y24">
        <f t="shared" si="22"/>
        <v>26.324999999999999</v>
      </c>
    </row>
    <row r="25" spans="7:25" x14ac:dyDescent="0.25">
      <c r="H25" t="s">
        <v>16</v>
      </c>
      <c r="P25" s="10"/>
      <c r="Q25" s="12"/>
      <c r="T25" s="12"/>
      <c r="U25" s="12"/>
      <c r="V25" s="10"/>
      <c r="W25" s="10"/>
      <c r="X25" s="10"/>
      <c r="Y25">
        <f>SUM(Y20:Y24)</f>
        <v>120.07719999999999</v>
      </c>
    </row>
    <row r="26" spans="7:25" x14ac:dyDescent="0.25">
      <c r="H26" t="s">
        <v>26</v>
      </c>
      <c r="P26" s="10"/>
      <c r="Q26" s="10"/>
      <c r="T26" s="10"/>
      <c r="U26" s="10"/>
      <c r="V26" s="10"/>
      <c r="W26" s="10"/>
      <c r="X26" s="10"/>
    </row>
    <row r="27" spans="7:25" x14ac:dyDescent="0.25">
      <c r="P27" s="10"/>
      <c r="Q27" s="10"/>
      <c r="T27" s="10"/>
      <c r="U27" s="10"/>
      <c r="V27" s="10"/>
      <c r="W27" s="10"/>
      <c r="X27" s="10"/>
      <c r="Y27">
        <f>Y25+Y17</f>
        <v>984.57909999999993</v>
      </c>
    </row>
    <row r="28" spans="7:25" x14ac:dyDescent="0.25">
      <c r="P28" s="10"/>
      <c r="Q28" s="10"/>
      <c r="T28" s="11"/>
      <c r="U28" s="11"/>
      <c r="V28" s="10"/>
      <c r="W28" s="10"/>
      <c r="X28" s="10"/>
      <c r="Y28">
        <v>15000</v>
      </c>
    </row>
    <row r="29" spans="7:25" x14ac:dyDescent="0.25">
      <c r="P29" s="10"/>
      <c r="Q29" s="10"/>
      <c r="T29" s="10"/>
      <c r="U29" s="10"/>
      <c r="V29" s="10"/>
      <c r="W29" s="10"/>
      <c r="X29" s="10"/>
      <c r="Y29">
        <f>Y28*Y27</f>
        <v>14768686.499999998</v>
      </c>
    </row>
    <row r="30" spans="7:25" x14ac:dyDescent="0.25">
      <c r="P30" s="10"/>
      <c r="Q30" s="10"/>
      <c r="R30" s="10"/>
      <c r="T30" s="10"/>
      <c r="U30" s="10"/>
      <c r="V30" s="10"/>
      <c r="W30" s="10"/>
      <c r="X30" s="10"/>
      <c r="Y30">
        <f>Y29/930</f>
        <v>15880.308064516126</v>
      </c>
    </row>
    <row r="31" spans="7:25" x14ac:dyDescent="0.25">
      <c r="P31" s="10"/>
      <c r="Q31" s="10"/>
      <c r="R31" s="10"/>
      <c r="T31" s="10"/>
      <c r="U31" s="10"/>
      <c r="V31" s="10"/>
      <c r="W31" s="10"/>
      <c r="X31" s="10"/>
    </row>
    <row r="32" spans="7:25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2" sqref="M32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abSelected="1" zoomScaleNormal="100" workbookViewId="0">
      <selection activeCell="B39" sqref="B3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80" zoomScaleNormal="80" workbookViewId="0">
      <selection activeCell="AD13" sqref="AD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3" sqref="B3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K12" zoomScaleNormal="100" workbookViewId="0">
      <selection activeCell="L11" sqref="L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Q19" sqref="Q19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2023-09-02T11:23:04Z</dcterms:modified>
</cp:coreProperties>
</file>