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10"/>
  </bookViews>
  <sheets>
    <sheet name="Mahadev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" i="1" l="1"/>
  <c r="B21" i="1"/>
  <c r="I6" i="1"/>
  <c r="K13" i="1" l="1"/>
  <c r="K12" i="1"/>
  <c r="L12" i="1" s="1"/>
  <c r="L13" i="1"/>
  <c r="I14" i="1"/>
  <c r="I13" i="1"/>
  <c r="I12" i="1"/>
  <c r="H13" i="1"/>
  <c r="H12" i="1"/>
  <c r="B20" i="1"/>
  <c r="J8" i="1"/>
  <c r="J6" i="1"/>
  <c r="L14" i="1" l="1"/>
  <c r="K5" i="1"/>
  <c r="G37" i="1"/>
  <c r="H29" i="1" l="1"/>
  <c r="K36" i="1" l="1"/>
  <c r="H28" i="1"/>
  <c r="H27" i="1"/>
  <c r="B8" i="1" l="1"/>
  <c r="J27" i="1" l="1"/>
  <c r="J32" i="1"/>
  <c r="G27" i="1"/>
  <c r="G28" i="1" l="1"/>
  <c r="G29" i="1"/>
  <c r="G30" i="1"/>
  <c r="H30" i="1"/>
  <c r="G31" i="1"/>
  <c r="H31" i="1"/>
  <c r="G32" i="1"/>
  <c r="H32" i="1"/>
  <c r="G33" i="1"/>
  <c r="H33" i="1"/>
  <c r="G35" i="1"/>
  <c r="J35" i="1" s="1"/>
  <c r="G36" i="1"/>
  <c r="L36" i="1" s="1"/>
  <c r="H37" i="1"/>
  <c r="H36" i="1" l="1"/>
  <c r="J36" i="1"/>
  <c r="H35" i="1"/>
  <c r="I35" i="1"/>
  <c r="D36" i="1" l="1"/>
  <c r="J28" i="1" l="1"/>
  <c r="I32" i="1" l="1"/>
  <c r="I31" i="1"/>
  <c r="I33" i="1"/>
  <c r="D37" i="1" l="1"/>
  <c r="I27" i="1"/>
  <c r="I36" i="1" l="1"/>
  <c r="D35" i="1"/>
  <c r="I28" i="1"/>
  <c r="I29" i="1"/>
  <c r="I30" i="1"/>
  <c r="J3" i="1" l="1"/>
  <c r="B10" i="1" l="1"/>
  <c r="B5" i="1" l="1"/>
  <c r="B11" i="1" l="1"/>
  <c r="B6" i="1"/>
  <c r="B14" i="1"/>
  <c r="B12" i="1" l="1"/>
  <c r="B13" i="1" s="1"/>
  <c r="B15" i="1" s="1"/>
  <c r="B17" i="1" s="1"/>
  <c r="B18" i="1" l="1"/>
  <c r="B19" i="1"/>
</calcChain>
</file>

<file path=xl/sharedStrings.xml><?xml version="1.0" encoding="utf-8"?>
<sst xmlns="http://schemas.openxmlformats.org/spreadsheetml/2006/main" count="38" uniqueCount="33">
  <si>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</si>
  <si>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</si>
  <si>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</si>
  <si>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</si>
  <si>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</si>
  <si>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</si>
  <si>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</si>
  <si>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</si>
  <si>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</si>
  <si>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</si>
  <si>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</si>
  <si>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</si>
  <si>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</si>
  <si>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</si>
  <si>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</si>
  <si>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</si>
  <si>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</si>
  <si>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</si>
  <si>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</si>
  <si>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</si>
  <si>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</si>
  <si>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</si>
  <si>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</si>
  <si>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Built up area</t>
  </si>
  <si>
    <t>Measurement Carpet</t>
  </si>
  <si>
    <t>Carpet area</t>
  </si>
  <si>
    <t>carpet</t>
  </si>
  <si>
    <t>RV</t>
  </si>
  <si>
    <t>DV</t>
  </si>
  <si>
    <t>Shop No. 3</t>
  </si>
  <si>
    <t>Otla</t>
  </si>
  <si>
    <t>Sq. Mt.</t>
  </si>
  <si>
    <t>Sq. Ft.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</si>
</sst>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164" fontId="3" fillId="0" borderId="0" xfId="1" applyFont="1" applyBorder="1"/>
    <xf numFmtId="164" fontId="2" fillId="0" borderId="0" xfId="1" applyFont="1" applyBorder="1"/>
    <xf numFmtId="164" fontId="0" fillId="0" borderId="6" xfId="0" applyNumberFormat="1" applyBorder="1"/>
    <xf numFmtId="164" fontId="0" fillId="0" borderId="0" xfId="0" applyNumberFormat="1"/>
    <xf numFmtId="0" fontId="4" fillId="0" borderId="0" xfId="0" applyFon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164" fontId="0" fillId="0" borderId="1" xfId="0" applyNumberFormat="1" applyBorder="1"/>
    <xf numFmtId="0" fontId="7" fillId="0" borderId="4" xfId="0" applyFont="1" applyBorder="1"/>
    <xf numFmtId="164" fontId="7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164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164" fontId="11" fillId="0" borderId="1" xfId="1" applyFont="1" applyBorder="1"/>
    <xf numFmtId="164" fontId="13" fillId="0" borderId="1" xfId="0" applyNumberFormat="1" applyFont="1" applyBorder="1"/>
    <xf numFmtId="0" fontId="0" fillId="0" borderId="7" xfId="0" applyBorder="1"/>
    <xf numFmtId="164" fontId="0" fillId="0" borderId="7" xfId="0" applyNumberFormat="1" applyBorder="1"/>
    <xf numFmtId="0" fontId="7" fillId="0" borderId="3" xfId="0" applyFont="1" applyBorder="1"/>
    <xf numFmtId="164" fontId="13" fillId="0" borderId="1" xfId="1" applyFont="1" applyFill="1" applyBorder="1"/>
    <xf numFmtId="10" fontId="13" fillId="0" borderId="1" xfId="0" applyNumberFormat="1" applyFont="1" applyBorder="1"/>
    <xf numFmtId="164" fontId="0" fillId="0" borderId="1" xfId="1" applyFont="1" applyBorder="1"/>
    <xf numFmtId="0" fontId="0" fillId="2" borderId="0" xfId="0" applyFill="1"/>
    <xf numFmtId="0" fontId="0" fillId="0" borderId="0" xfId="0" applyAlignment="1">
      <alignment wrapText="1"/>
    </xf>
    <xf numFmtId="164" fontId="11" fillId="0" borderId="0" xfId="0" applyNumberFormat="1" applyFont="1"/>
    <xf numFmtId="164" fontId="14" fillId="0" borderId="0" xfId="0" applyNumberFormat="1" applyFont="1"/>
    <xf numFmtId="0" fontId="6" fillId="0" borderId="0" xfId="0" applyFont="1"/>
    <xf numFmtId="0" fontId="3" fillId="0" borderId="0" xfId="0" applyFont="1"/>
    <xf numFmtId="0" fontId="2" fillId="0" borderId="0" xfId="0" applyFont="1"/>
    <xf numFmtId="165" fontId="11" fillId="0" borderId="0" xfId="1" applyNumberFormat="1" applyFont="1" applyBorder="1"/>
    <xf numFmtId="165" fontId="0" fillId="0" borderId="0" xfId="1" applyNumberFormat="1" applyFont="1" applyBorder="1"/>
    <xf numFmtId="164" fontId="5" fillId="0" borderId="0" xfId="0" applyNumberFormat="1" applyFont="1"/>
    <xf numFmtId="164" fontId="11" fillId="0" borderId="0" xfId="1" applyFont="1" applyBorder="1"/>
    <xf numFmtId="164" fontId="0" fillId="0" borderId="0" xfId="1" applyFont="1" applyBorder="1"/>
    <xf numFmtId="0" fontId="5" fillId="0" borderId="0" xfId="0" applyFont="1"/>
    <xf numFmtId="10" fontId="2" fillId="0" borderId="0" xfId="0" applyNumberFormat="1" applyFont="1"/>
    <xf numFmtId="164" fontId="2" fillId="0" borderId="0" xfId="0" applyNumberFormat="1" applyFont="1"/>
    <xf numFmtId="164" fontId="9" fillId="0" borderId="0" xfId="0" applyNumberFormat="1" applyFont="1"/>
    <xf numFmtId="164" fontId="10" fillId="0" borderId="0" xfId="0" applyNumberFormat="1" applyFont="1"/>
    <xf numFmtId="164" fontId="13" fillId="0" borderId="1" xfId="1" applyFont="1" applyFill="1" applyBorder="1" applyAlignment="1">
      <alignment wrapText="1"/>
    </xf>
    <xf numFmtId="0" fontId="12" fillId="0" borderId="8" xfId="0" applyFont="1" applyBorder="1" applyAlignment="1">
      <alignment horizontal="center" wrapText="1"/>
    </xf>
    <xf numFmtId="0" fontId="12" fillId="0" borderId="8" xfId="0" applyFont="1" applyBorder="1" applyAlignment="1">
      <alignment horizontal="center"/>
    </xf>
    <xf numFmtId="164" fontId="13" fillId="0" borderId="9" xfId="0" applyNumberFormat="1" applyFont="1" applyBorder="1"/>
    <xf numFmtId="10" fontId="0" fillId="0" borderId="1" xfId="1" applyNumberFormat="1" applyFont="1" applyBorder="1"/>
    <xf numFmtId="164" fontId="7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2042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D34DCB-9132-49C8-912D-9AA0CB524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32442" cy="8745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163905</xdr:colOff>
      <xdr:row>43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F55FA8-E7D6-45F7-A09E-97AB43C04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84705" cy="8287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382840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618C02-C5AA-47B1-A0B8-1A7D65AF7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84440" cy="8954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325682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40A5AC-00B4-4CB8-B866-494E237AA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27282" cy="8907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402318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E58354-1E00-44EB-B626-EDAA4A0C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51918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183212</xdr:colOff>
      <xdr:row>44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FC16F9-4FAD-4E1B-A484-7F093F6D2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32812" cy="8421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tabSelected="1" topLeftCell="A4" zoomScaleNormal="100" workbookViewId="0">
      <selection activeCell="I18" sqref="I18"/>
    </sheetView>
  </sheetViews>
  <sheetFormatPr defaultRowHeight="15" x14ac:dyDescent="0.25"/>
  <cols>
    <col min="1" max="1" width="21.7109375" bestFit="1" customWidth="1"/>
    <col min="2" max="2" width="18.140625" style="11" bestFit="1" customWidth="1"/>
    <col min="3" max="3" width="15.5703125" style="11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27"/>
      <c r="C1" s="15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18"/>
      <c r="B2" s="49"/>
      <c r="C2" s="49"/>
      <c r="D2" s="50"/>
      <c r="E2" s="11"/>
      <c r="H2" t="s">
        <v>13</v>
      </c>
      <c r="K2" s="5"/>
      <c r="L2" s="4"/>
      <c r="O2" s="5"/>
    </row>
    <row r="3" spans="1:15" ht="16.5" x14ac:dyDescent="0.3">
      <c r="A3" s="18" t="s">
        <v>0</v>
      </c>
      <c r="B3" s="28">
        <v>40000</v>
      </c>
      <c r="C3" s="28"/>
      <c r="D3" s="19"/>
      <c r="E3" s="14"/>
      <c r="H3" s="4">
        <v>2003</v>
      </c>
      <c r="I3" s="6">
        <v>2023</v>
      </c>
      <c r="J3" s="7">
        <f>I3-H3</f>
        <v>20</v>
      </c>
      <c r="K3" s="5"/>
      <c r="L3" s="4"/>
      <c r="M3" s="6"/>
      <c r="N3" s="7"/>
      <c r="O3" s="5"/>
    </row>
    <row r="4" spans="1:15" ht="33" x14ac:dyDescent="0.3">
      <c r="A4" s="20" t="s">
        <v>1</v>
      </c>
      <c r="B4" s="28">
        <v>3000</v>
      </c>
      <c r="C4" s="28"/>
      <c r="D4" s="19"/>
      <c r="E4" s="14"/>
      <c r="H4" s="32"/>
      <c r="I4" s="6"/>
      <c r="J4" s="7"/>
      <c r="L4" s="32"/>
      <c r="M4" s="6"/>
      <c r="N4" s="7"/>
      <c r="O4" s="5"/>
    </row>
    <row r="5" spans="1:15" ht="16.5" x14ac:dyDescent="0.3">
      <c r="A5" s="18" t="s">
        <v>2</v>
      </c>
      <c r="B5" s="28">
        <f>B3-B4</f>
        <v>37000</v>
      </c>
      <c r="C5" s="48"/>
      <c r="D5" s="14"/>
      <c r="E5" s="14"/>
      <c r="H5" t="s">
        <v>25</v>
      </c>
      <c r="I5" s="33" t="s">
        <v>23</v>
      </c>
      <c r="J5" s="9"/>
      <c r="K5" s="9">
        <f>10*11.9</f>
        <v>119</v>
      </c>
      <c r="M5" s="6"/>
      <c r="N5" s="7"/>
      <c r="O5" s="5"/>
    </row>
    <row r="6" spans="1:15" ht="16.5" x14ac:dyDescent="0.3">
      <c r="A6" s="18" t="s">
        <v>3</v>
      </c>
      <c r="B6" s="28">
        <f>B4</f>
        <v>3000</v>
      </c>
      <c r="C6" s="28"/>
      <c r="D6" s="14"/>
      <c r="E6" s="14"/>
      <c r="G6" t="s">
        <v>29</v>
      </c>
      <c r="H6">
        <v>118</v>
      </c>
      <c r="I6" s="9">
        <f>H6*1.2</f>
        <v>141.6</v>
      </c>
      <c r="J6" s="9">
        <f>I6*1.3</f>
        <v>184.08</v>
      </c>
      <c r="K6" s="34"/>
      <c r="M6" s="6"/>
      <c r="N6" s="7"/>
      <c r="O6" s="5"/>
    </row>
    <row r="7" spans="1:15" ht="16.5" x14ac:dyDescent="0.3">
      <c r="A7" s="18" t="s">
        <v>4</v>
      </c>
      <c r="B7" s="21">
        <v>20</v>
      </c>
      <c r="C7" s="21"/>
      <c r="D7" s="12"/>
      <c r="E7" s="12"/>
      <c r="H7" s="9"/>
      <c r="I7" s="33">
        <v>34000</v>
      </c>
      <c r="J7" s="9">
        <v>35000</v>
      </c>
      <c r="K7" s="34"/>
      <c r="M7" s="36"/>
      <c r="N7" s="37"/>
      <c r="O7" s="5"/>
    </row>
    <row r="8" spans="1:15" ht="16.5" x14ac:dyDescent="0.3">
      <c r="A8" s="18" t="s">
        <v>5</v>
      </c>
      <c r="B8" s="21">
        <f>B9-B7</f>
        <v>40</v>
      </c>
      <c r="C8" s="21"/>
      <c r="D8" s="12"/>
      <c r="E8" s="12"/>
      <c r="H8" s="9"/>
      <c r="I8" s="38">
        <f>I7*I6</f>
        <v>4814400</v>
      </c>
      <c r="J8" s="39">
        <f>J7*J6</f>
        <v>6442800</v>
      </c>
      <c r="K8" s="35"/>
      <c r="M8" s="36"/>
      <c r="N8" s="37"/>
      <c r="O8" s="5"/>
    </row>
    <row r="9" spans="1:15" ht="16.5" x14ac:dyDescent="0.3">
      <c r="A9" s="18" t="s">
        <v>6</v>
      </c>
      <c r="B9" s="21">
        <v>60</v>
      </c>
      <c r="C9" s="21"/>
      <c r="D9" s="12"/>
      <c r="E9" s="12"/>
      <c r="H9" s="40"/>
      <c r="I9" s="41"/>
      <c r="J9" s="42"/>
      <c r="K9" s="35"/>
      <c r="L9" s="43"/>
      <c r="M9" s="10"/>
      <c r="N9" s="37"/>
      <c r="O9" s="5"/>
    </row>
    <row r="10" spans="1:15" ht="33" x14ac:dyDescent="0.3">
      <c r="A10" s="20" t="s">
        <v>7</v>
      </c>
      <c r="B10" s="21">
        <f>90*B7/B9</f>
        <v>30</v>
      </c>
      <c r="C10" s="21"/>
      <c r="D10" s="12"/>
      <c r="E10" s="12"/>
      <c r="H10" s="9" t="s">
        <v>24</v>
      </c>
      <c r="I10" s="41"/>
      <c r="J10" s="42"/>
      <c r="K10" s="35"/>
      <c r="L10" s="43"/>
      <c r="M10" s="10"/>
      <c r="N10" s="37"/>
      <c r="O10" s="5"/>
    </row>
    <row r="11" spans="1:15" ht="16.5" x14ac:dyDescent="0.3">
      <c r="A11" s="18"/>
      <c r="B11" s="29">
        <f>B10%</f>
        <v>0.3</v>
      </c>
      <c r="C11" s="29"/>
      <c r="D11" s="22"/>
      <c r="E11" s="52"/>
      <c r="H11" t="s">
        <v>31</v>
      </c>
      <c r="I11" s="41" t="s">
        <v>32</v>
      </c>
      <c r="J11" s="40"/>
      <c r="K11" t="s">
        <v>31</v>
      </c>
      <c r="L11" s="41" t="s">
        <v>32</v>
      </c>
      <c r="M11" s="10"/>
      <c r="N11" s="44"/>
      <c r="O11" s="5"/>
    </row>
    <row r="12" spans="1:15" ht="16.5" x14ac:dyDescent="0.3">
      <c r="A12" s="18" t="s">
        <v>8</v>
      </c>
      <c r="B12" s="28">
        <f>B6*B11</f>
        <v>900</v>
      </c>
      <c r="C12" s="28"/>
      <c r="D12" s="14"/>
      <c r="E12" s="30"/>
      <c r="G12" t="s">
        <v>25</v>
      </c>
      <c r="H12" s="9">
        <f>3.6*2.8</f>
        <v>10.08</v>
      </c>
      <c r="I12" s="45">
        <f>H12*10.764</f>
        <v>108.50112</v>
      </c>
      <c r="J12" s="40"/>
      <c r="K12" s="9">
        <f>1.2*1</f>
        <v>1.2</v>
      </c>
      <c r="L12" s="45">
        <f>K12*10.764</f>
        <v>12.916799999999999</v>
      </c>
      <c r="M12" s="10"/>
      <c r="N12" s="7"/>
      <c r="O12" s="5"/>
    </row>
    <row r="13" spans="1:15" ht="16.5" x14ac:dyDescent="0.3">
      <c r="A13" s="18" t="s">
        <v>9</v>
      </c>
      <c r="B13" s="28">
        <f>B6-B12</f>
        <v>2100</v>
      </c>
      <c r="C13" s="28"/>
      <c r="D13" s="23"/>
      <c r="E13" s="30"/>
      <c r="G13" t="s">
        <v>30</v>
      </c>
      <c r="H13" s="9">
        <f>4*3.6</f>
        <v>14.4</v>
      </c>
      <c r="I13" s="45">
        <f>H13*10.764</f>
        <v>155.0016</v>
      </c>
      <c r="J13" s="40"/>
      <c r="K13" s="9">
        <f>2.7*1</f>
        <v>2.7</v>
      </c>
      <c r="L13" s="45">
        <f>K13*10.764</f>
        <v>29.062799999999999</v>
      </c>
      <c r="M13" s="10"/>
      <c r="N13" s="7"/>
      <c r="O13" s="5"/>
    </row>
    <row r="14" spans="1:15" ht="16.5" x14ac:dyDescent="0.3">
      <c r="A14" s="18" t="s">
        <v>2</v>
      </c>
      <c r="B14" s="28">
        <f>B5</f>
        <v>37000</v>
      </c>
      <c r="C14" s="28"/>
      <c r="D14" s="19"/>
      <c r="E14" s="14"/>
      <c r="H14" s="40"/>
      <c r="I14" s="40">
        <f>SUM(I12:I13)</f>
        <v>263.50272000000001</v>
      </c>
      <c r="J14" s="40"/>
      <c r="K14" s="40"/>
      <c r="L14" s="40">
        <f>SUM(L12:L13)</f>
        <v>41.979599999999998</v>
      </c>
      <c r="M14" s="10"/>
      <c r="N14" s="7"/>
      <c r="O14" s="5"/>
    </row>
    <row r="15" spans="1:15" ht="16.5" x14ac:dyDescent="0.3">
      <c r="A15" s="18" t="s">
        <v>10</v>
      </c>
      <c r="B15" s="28">
        <f>B14+B13</f>
        <v>39100</v>
      </c>
      <c r="C15" s="28"/>
      <c r="D15" s="19"/>
      <c r="E15" s="14"/>
      <c r="H15" s="40"/>
      <c r="I15" s="46"/>
      <c r="J15" s="40"/>
      <c r="K15" s="43"/>
      <c r="L15" s="43"/>
      <c r="M15" s="10"/>
      <c r="N15" s="7"/>
      <c r="O15" s="5"/>
    </row>
    <row r="16" spans="1:15" ht="16.5" x14ac:dyDescent="0.3">
      <c r="A16" s="24" t="s">
        <v>26</v>
      </c>
      <c r="B16" s="24">
        <v>118</v>
      </c>
      <c r="C16" s="21"/>
      <c r="D16" s="12"/>
      <c r="E16" s="12"/>
      <c r="H16" s="40"/>
      <c r="I16" s="47"/>
      <c r="J16" s="45"/>
      <c r="K16" s="9"/>
      <c r="N16" s="37"/>
      <c r="O16" s="5"/>
    </row>
    <row r="17" spans="1:15" ht="16.5" x14ac:dyDescent="0.3">
      <c r="A17" s="24" t="s">
        <v>11</v>
      </c>
      <c r="B17" s="24">
        <f>B16*B15</f>
        <v>4613800</v>
      </c>
      <c r="C17" s="24"/>
      <c r="D17" s="14"/>
      <c r="E17" s="14"/>
      <c r="F17" s="40"/>
      <c r="G17" s="40"/>
      <c r="H17" s="45"/>
      <c r="I17" s="9"/>
      <c r="N17" s="45"/>
      <c r="O17" s="8"/>
    </row>
    <row r="18" spans="1:15" ht="16.5" x14ac:dyDescent="0.3">
      <c r="A18" s="24" t="s">
        <v>27</v>
      </c>
      <c r="B18" s="24">
        <f>B17*0.9</f>
        <v>4152420</v>
      </c>
      <c r="C18" s="24"/>
      <c r="D18" s="14"/>
      <c r="E18" s="14"/>
      <c r="F18" s="40"/>
      <c r="G18" s="40"/>
      <c r="H18" s="45"/>
      <c r="I18" s="9"/>
      <c r="N18" s="45"/>
      <c r="O18" s="9"/>
    </row>
    <row r="19" spans="1:15" ht="16.5" x14ac:dyDescent="0.3">
      <c r="A19" s="24" t="s">
        <v>28</v>
      </c>
      <c r="B19" s="24">
        <f>B17*0.8</f>
        <v>3691040</v>
      </c>
      <c r="C19" s="24"/>
      <c r="D19" s="14"/>
      <c r="E19" s="14"/>
      <c r="F19" s="40"/>
      <c r="G19" s="40"/>
      <c r="H19" s="45"/>
      <c r="I19" s="9"/>
      <c r="N19" s="45"/>
      <c r="O19" s="9"/>
    </row>
    <row r="20" spans="1:15" ht="16.5" x14ac:dyDescent="0.3">
      <c r="A20" s="24" t="s">
        <v>12</v>
      </c>
      <c r="B20" s="24">
        <f>142*B4</f>
        <v>426000</v>
      </c>
      <c r="C20" s="24"/>
      <c r="D20" s="24"/>
      <c r="E20" s="24"/>
      <c r="F20" s="9"/>
      <c r="G20" s="9"/>
    </row>
    <row r="21" spans="1:15" ht="16.5" x14ac:dyDescent="0.3">
      <c r="A21" s="24" t="s">
        <v>16</v>
      </c>
      <c r="B21" s="24">
        <f>B17*0.05/12</f>
        <v>19224.166666666668</v>
      </c>
      <c r="C21" s="24"/>
      <c r="D21" s="53"/>
      <c r="E21" s="14"/>
      <c r="I21" s="9"/>
    </row>
    <row r="22" spans="1:15" ht="16.5" x14ac:dyDescent="0.3">
      <c r="A22" s="24"/>
      <c r="B22" s="51"/>
      <c r="C22" s="16"/>
    </row>
    <row r="23" spans="1:15" x14ac:dyDescent="0.25">
      <c r="B23" s="16"/>
      <c r="C23" s="16"/>
    </row>
    <row r="24" spans="1:15" x14ac:dyDescent="0.25">
      <c r="F24" s="9"/>
    </row>
    <row r="25" spans="1:15" x14ac:dyDescent="0.25">
      <c r="D25" t="s">
        <v>14</v>
      </c>
    </row>
    <row r="26" spans="1:15" x14ac:dyDescent="0.25">
      <c r="B26" s="13" t="s">
        <v>20</v>
      </c>
      <c r="C26" s="13" t="s">
        <v>15</v>
      </c>
      <c r="D26" s="12" t="s">
        <v>21</v>
      </c>
      <c r="E26" s="12"/>
      <c r="F26" s="12" t="s">
        <v>11</v>
      </c>
      <c r="G26" s="12" t="s">
        <v>17</v>
      </c>
      <c r="H26" s="12" t="s">
        <v>18</v>
      </c>
      <c r="I26" s="12" t="s">
        <v>19</v>
      </c>
      <c r="J26" s="12"/>
    </row>
    <row r="27" spans="1:15" ht="17.25" x14ac:dyDescent="0.3">
      <c r="B27" s="13"/>
      <c r="C27" s="13"/>
      <c r="D27" s="12">
        <v>200</v>
      </c>
      <c r="E27" s="12"/>
      <c r="F27" s="12">
        <v>7700000</v>
      </c>
      <c r="G27" s="14" t="e">
        <f t="shared" ref="G27:G33" si="0">F27/C27</f>
        <v>#DIV/0!</v>
      </c>
      <c r="H27" s="14">
        <f>F27/D27</f>
        <v>38500</v>
      </c>
      <c r="I27" s="14" t="e">
        <f t="shared" ref="I27:I33" si="1">F27/B27</f>
        <v>#DIV/0!</v>
      </c>
      <c r="J27" s="12" t="e">
        <f>D27/C27</f>
        <v>#DIV/0!</v>
      </c>
      <c r="K27" s="17"/>
    </row>
    <row r="28" spans="1:15" ht="17.25" x14ac:dyDescent="0.3">
      <c r="B28" s="13"/>
      <c r="C28" s="13">
        <v>380</v>
      </c>
      <c r="D28" s="12"/>
      <c r="E28" s="12"/>
      <c r="F28" s="12">
        <v>15000000</v>
      </c>
      <c r="G28" s="14">
        <f t="shared" si="0"/>
        <v>39473.684210526313</v>
      </c>
      <c r="H28" s="14" t="e">
        <f>F28/D28</f>
        <v>#DIV/0!</v>
      </c>
      <c r="I28" s="14" t="e">
        <f t="shared" si="1"/>
        <v>#DIV/0!</v>
      </c>
      <c r="J28" s="12">
        <f>D28/C28</f>
        <v>0</v>
      </c>
      <c r="K28" s="17"/>
    </row>
    <row r="29" spans="1:15" x14ac:dyDescent="0.25">
      <c r="B29" s="13"/>
      <c r="C29" s="13">
        <v>200</v>
      </c>
      <c r="D29" s="12"/>
      <c r="E29" s="12"/>
      <c r="F29" s="14">
        <v>12500000</v>
      </c>
      <c r="G29" s="14">
        <f t="shared" si="0"/>
        <v>62500</v>
      </c>
      <c r="H29" s="14" t="e">
        <f>F29/D29</f>
        <v>#DIV/0!</v>
      </c>
      <c r="I29" s="14" t="e">
        <f t="shared" si="1"/>
        <v>#DIV/0!</v>
      </c>
      <c r="J29" s="12"/>
    </row>
    <row r="30" spans="1:15" x14ac:dyDescent="0.25">
      <c r="B30" s="13"/>
      <c r="C30" s="13">
        <v>225</v>
      </c>
      <c r="D30" s="12"/>
      <c r="E30" s="12"/>
      <c r="F30" s="14">
        <v>14000000</v>
      </c>
      <c r="G30" s="14">
        <f t="shared" si="0"/>
        <v>62222.222222222219</v>
      </c>
      <c r="H30" s="14" t="e">
        <f t="shared" ref="H30:H33" si="2">F30/D30</f>
        <v>#DIV/0!</v>
      </c>
      <c r="I30" s="14" t="e">
        <f t="shared" si="1"/>
        <v>#DIV/0!</v>
      </c>
      <c r="J30" s="12"/>
    </row>
    <row r="31" spans="1:15" x14ac:dyDescent="0.25">
      <c r="C31" s="13"/>
      <c r="D31" s="25">
        <v>205</v>
      </c>
      <c r="F31" s="26">
        <v>12000000</v>
      </c>
      <c r="G31" s="26" t="e">
        <f t="shared" si="0"/>
        <v>#DIV/0!</v>
      </c>
      <c r="H31" s="14">
        <f t="shared" si="2"/>
        <v>58536.585365853658</v>
      </c>
      <c r="I31" s="26" t="e">
        <f t="shared" si="1"/>
        <v>#DIV/0!</v>
      </c>
    </row>
    <row r="32" spans="1:15" x14ac:dyDescent="0.25">
      <c r="D32">
        <v>475</v>
      </c>
      <c r="F32" s="26">
        <v>16500000</v>
      </c>
      <c r="G32" s="26" t="e">
        <f t="shared" si="0"/>
        <v>#DIV/0!</v>
      </c>
      <c r="H32" s="26">
        <f t="shared" si="2"/>
        <v>34736.84210526316</v>
      </c>
      <c r="I32" s="26" t="e">
        <f t="shared" si="1"/>
        <v>#DIV/0!</v>
      </c>
      <c r="J32" t="e">
        <f>B32/C32</f>
        <v>#DIV/0!</v>
      </c>
    </row>
    <row r="33" spans="1:12" x14ac:dyDescent="0.25">
      <c r="F33" s="25"/>
      <c r="G33" s="26" t="e">
        <f t="shared" si="0"/>
        <v>#DIV/0!</v>
      </c>
      <c r="H33" s="26" t="e">
        <f t="shared" si="2"/>
        <v>#DIV/0!</v>
      </c>
      <c r="I33" s="26" t="e">
        <f t="shared" si="1"/>
        <v>#DIV/0!</v>
      </c>
    </row>
    <row r="34" spans="1:12" x14ac:dyDescent="0.25">
      <c r="B34" s="11" t="s">
        <v>22</v>
      </c>
    </row>
    <row r="35" spans="1:12" x14ac:dyDescent="0.25">
      <c r="D35" s="31" t="e">
        <f>C35/B35</f>
        <v>#DIV/0!</v>
      </c>
      <c r="E35">
        <v>100</v>
      </c>
      <c r="F35">
        <v>100</v>
      </c>
      <c r="G35">
        <f>F35+E35+C35</f>
        <v>200</v>
      </c>
      <c r="H35" t="e">
        <f>G35/B35</f>
        <v>#DIV/0!</v>
      </c>
      <c r="I35" s="9" t="e">
        <f>G35/#REF!</f>
        <v>#REF!</v>
      </c>
      <c r="J35" t="e">
        <f>G35/A35</f>
        <v>#DIV/0!</v>
      </c>
    </row>
    <row r="36" spans="1:12" x14ac:dyDescent="0.25">
      <c r="D36" s="31" t="e">
        <f>C36/B36</f>
        <v>#DIV/0!</v>
      </c>
      <c r="E36">
        <v>100</v>
      </c>
      <c r="F36">
        <v>100</v>
      </c>
      <c r="G36">
        <f>F36+E36+C36</f>
        <v>200</v>
      </c>
      <c r="H36" t="e">
        <f>G36/B36</f>
        <v>#DIV/0!</v>
      </c>
      <c r="I36" s="9" t="e">
        <f>G36/#REF!</f>
        <v>#REF!</v>
      </c>
      <c r="J36" t="e">
        <f>G36/A36</f>
        <v>#DIV/0!</v>
      </c>
      <c r="K36">
        <f>B36+A36</f>
        <v>0</v>
      </c>
      <c r="L36" t="e">
        <f>G36/K36</f>
        <v>#DIV/0!</v>
      </c>
    </row>
    <row r="37" spans="1:12" x14ac:dyDescent="0.25">
      <c r="D37" s="31" t="e">
        <f>C37/B37</f>
        <v>#DIV/0!</v>
      </c>
      <c r="E37">
        <v>530300</v>
      </c>
      <c r="F37">
        <v>30000</v>
      </c>
      <c r="G37">
        <f>F37+E37+C37</f>
        <v>560300</v>
      </c>
      <c r="H37" t="e">
        <f>G37/B37</f>
        <v>#DIV/0!</v>
      </c>
    </row>
    <row r="38" spans="1:12" ht="15.75" x14ac:dyDescent="0.25">
      <c r="A38" s="10"/>
    </row>
    <row r="39" spans="1:12" ht="15.75" x14ac:dyDescent="0.25">
      <c r="A39" s="10"/>
    </row>
    <row r="40" spans="1:12" ht="15.75" x14ac:dyDescent="0.25">
      <c r="A40" s="10"/>
    </row>
    <row r="41" spans="1:12" ht="15.75" x14ac:dyDescent="0.25">
      <c r="A41" s="10"/>
    </row>
    <row r="42" spans="1:12" ht="15.75" x14ac:dyDescent="0.25">
      <c r="A42" s="10"/>
    </row>
    <row r="43" spans="1:12" ht="15.75" x14ac:dyDescent="0.25">
      <c r="A43" s="10"/>
    </row>
    <row r="44" spans="1:12" ht="15.75" x14ac:dyDescent="0.25">
      <c r="A44" s="10"/>
    </row>
    <row r="64" spans="4:6" x14ac:dyDescent="0.25">
      <c r="D64" s="9"/>
      <c r="E64" s="9"/>
      <c r="F64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Mahadev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2023-09-09T08:05:05Z</dcterms:modified>
</cp:coreProperties>
</file>