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UBI_Bharat Diamond BKC_Moradiya Bhaveshkumar Babubhai\"/>
    </mc:Choice>
  </mc:AlternateContent>
  <xr:revisionPtr revIDLastSave="0" documentId="13_ncr:1_{A12DC6B4-5CDA-4582-B2C6-85C8E8121808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6" i="4" l="1"/>
  <c r="P5" i="4"/>
  <c r="P4" i="4"/>
  <c r="P3" i="4"/>
  <c r="Q3" i="4" s="1"/>
  <c r="B3" i="4" s="1"/>
  <c r="C3" i="4" s="1"/>
  <c r="D3" i="4" s="1"/>
  <c r="P2" i="4"/>
  <c r="Q2" i="4" s="1"/>
  <c r="B2" i="4" s="1"/>
  <c r="C2" i="4" s="1"/>
  <c r="C5" i="25"/>
  <c r="C4" i="25"/>
  <c r="C3" i="25"/>
  <c r="Q4" i="4"/>
  <c r="B4" i="4" s="1"/>
  <c r="C4" i="4" s="1"/>
  <c r="D4" i="4" s="1"/>
  <c r="Q5" i="4"/>
  <c r="Q6" i="4"/>
  <c r="B6" i="4" s="1"/>
  <c r="C6" i="4" s="1"/>
  <c r="P7" i="4"/>
  <c r="B7" i="4" s="1"/>
  <c r="C7" i="4" s="1"/>
  <c r="D7" i="4" s="1"/>
  <c r="P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<sst xmlns="http://schemas.openxmlformats.org/spreadsheetml/2006/main" count="134" uniqueCount="93">
  <si>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</si>
  <si>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</si>
  <si>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</si>
  <si>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</si>
  <si>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</si>
  <si>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</si>
  <si>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</si>
  <si>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</si>
  <si>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</si>
  <si>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</si>
  <si>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</si>
  <si>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</si>
  <si>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</si>
  <si>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</si>
  <si>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</si>
  <si>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</si>
  <si>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</si>
  <si>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</si>
  <si>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</si>
  <si>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</si>
  <si>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</si>
  <si>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</si>
  <si>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</si>
  <si>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</si>
  <si>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</si>
  <si>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</si>
  <si>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</si>
  <si>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</si>
  <si>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</si>
  <si>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</si>
  <si>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</si>
  <si>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</si>
  <si>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</si>
  <si>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</si>
  <si>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</si>
  <si>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</si>
  <si>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</si>
  <si>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</si>
  <si>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</si>
  <si>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</si>
  <si>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</si>
  <si>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</si>
  <si>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</si>
  <si>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</si>
  <si>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</si>
  <si>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</si>
  <si>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</si>
  <si>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</si>
  <si>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</si>
  <si>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</si>
  <si>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</si>
  <si>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</si>
  <si>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</si>
  <si>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</si>
  <si>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</si>
  <si>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</si>
  <si>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</si>
  <si>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</si>
  <si>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</si>
  <si>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</si>
  <si>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</si>
  <si>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</si>
  <si>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</si>
  <si>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</si>
  <si>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</si>
  <si>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</si>
  <si>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</si>
  <si>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</si>
  <si>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</si>
  <si>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</si>
  <si>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</si>
  <si>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</si>
  <si>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</si>
  <si>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</si>
  <si>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</si>
  <si>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</si>
  <si>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</si>
  <si>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</si>
  <si>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</si>
  <si>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</si>
  <si>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</si>
  <si>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</si>
  <si>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</si>
  <si>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</si>
  <si>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</si>
  <si>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10.08.2023</t>
  </si>
  <si>
    <t>ACA</t>
  </si>
  <si>
    <t>OC - 2007</t>
  </si>
  <si>
    <t>IGR-19.01.23</t>
  </si>
  <si>
    <t>IGR-20.03.23</t>
  </si>
  <si>
    <t>IGR-30.06.23</t>
  </si>
  <si>
    <t>IGR-18.04.23</t>
  </si>
  <si>
    <t>IGR-12.04.23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</si>
</sst>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6F09662-786A-59B4-9069-6AB5061666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932310-F91C-B55E-6ED8-E6808697B5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A29317-7EF8-938B-87E6-AE6AD8FD2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E37338-F625-C38B-FA8D-C3C577E553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55659E-F9EA-27DE-3B6E-2A65B8F3D3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430897</xdr:colOff>
      <xdr:row>47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E29D19-E3B1-7398-4135-70EA0CE98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80497" cy="897380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164160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48B9E8-204E-D5DF-CB7E-D87BEE0A3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13760" cy="8916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K27" sqref="K2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78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84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79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80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81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82</v>
      </c>
      <c r="C8" s="57">
        <f>C7*D13%</f>
        <v>269719.04399999999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83</v>
      </c>
      <c r="C9" s="62">
        <f>C6+C8</f>
        <v>299119.04399999999</v>
      </c>
      <c r="D9" s="63" t="s">
        <v>62</v>
      </c>
      <c r="E9" s="64">
        <f>C9/10.764</f>
        <v>27788.837235228541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2007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16</v>
      </c>
      <c r="D13" s="70">
        <f>D12-C13</f>
        <v>84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F31" sqref="F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12000</v>
      </c>
      <c r="D3" s="24" t="s">
        <v>76</v>
      </c>
      <c r="E3" s="6" t="s">
        <v>77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9500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16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44</v>
      </c>
      <c r="D8" s="26">
        <v>2007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24</v>
      </c>
      <c r="D10" s="26"/>
      <c r="F10" s="19"/>
    </row>
    <row r="11" spans="1:6" x14ac:dyDescent="0.25">
      <c r="A11" s="16"/>
      <c r="B11" s="27"/>
      <c r="C11" s="28">
        <f>C10%</f>
        <v>0.24</v>
      </c>
      <c r="D11" s="28"/>
      <c r="F11" s="19"/>
    </row>
    <row r="12" spans="1:6" x14ac:dyDescent="0.25">
      <c r="A12" s="16" t="s">
        <v>21</v>
      </c>
      <c r="B12" s="20"/>
      <c r="C12" s="21">
        <f>C6*C11</f>
        <v>600</v>
      </c>
      <c r="D12" s="24"/>
      <c r="F12" s="19"/>
    </row>
    <row r="13" spans="1:6" x14ac:dyDescent="0.25">
      <c r="A13" s="16" t="s">
        <v>22</v>
      </c>
      <c r="B13" s="20"/>
      <c r="C13" s="21">
        <f>C6-C12</f>
        <v>1900</v>
      </c>
      <c r="D13" s="24"/>
      <c r="F13" s="19"/>
    </row>
    <row r="14" spans="1:6" x14ac:dyDescent="0.25">
      <c r="A14" s="16" t="s">
        <v>15</v>
      </c>
      <c r="B14" s="20"/>
      <c r="C14" s="21">
        <f>C5</f>
        <v>9500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11400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462</v>
      </c>
      <c r="D18" s="26"/>
      <c r="F18" s="19"/>
    </row>
    <row r="19" spans="1:6" x14ac:dyDescent="0.25">
      <c r="A19" s="16" t="s">
        <v>74</v>
      </c>
      <c r="B19" s="6"/>
      <c r="C19" s="32">
        <f>C18*C16</f>
        <v>5266800</v>
      </c>
      <c r="D19" s="33"/>
      <c r="E19" s="70"/>
      <c r="F19" s="34"/>
    </row>
    <row r="20" spans="1:6" x14ac:dyDescent="0.25">
      <c r="A20" s="16" t="s">
        <v>24</v>
      </c>
      <c r="C20" s="35">
        <f>C19*90%</f>
        <v>4740120</v>
      </c>
      <c r="D20" s="32"/>
      <c r="F20" s="19"/>
    </row>
    <row r="21" spans="1:6" x14ac:dyDescent="0.25">
      <c r="A21" s="16" t="s">
        <v>25</v>
      </c>
      <c r="C21" s="35">
        <f>C19*80%</f>
        <v>4213440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1155000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10972.5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P12" sqref="P1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528.15359999999998</v>
      </c>
      <c r="C2" s="4">
        <f t="shared" ref="C2:C16" si="1">B2*1.2</f>
        <v>633.78431999999998</v>
      </c>
      <c r="D2" s="4">
        <f t="shared" ref="D2:D16" si="2">C2*1.2</f>
        <v>760.54118399999993</v>
      </c>
      <c r="E2" s="5">
        <f t="shared" ref="E2:E16" si="3">R2</f>
        <v>5900000</v>
      </c>
      <c r="F2" s="4">
        <f t="shared" ref="F2:F15" si="4">ROUND((E2/B2),0)</f>
        <v>11171</v>
      </c>
      <c r="G2" s="78">
        <f t="shared" ref="G2:G15" si="5">ROUND((E2/C2),0)</f>
        <v>9309</v>
      </c>
      <c r="H2" s="78">
        <f t="shared" ref="H2:H15" si="6">ROUND((E2/D2),0)</f>
        <v>7758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f>58.88*10.764</f>
        <v>633.78431999999998</v>
      </c>
      <c r="Q2" s="7">
        <f t="shared" ref="Q2:Q10" si="9">P2/1.2</f>
        <v>528.15359999999998</v>
      </c>
      <c r="R2" s="79">
        <v>5900000</v>
      </c>
      <c r="S2" s="79" t="s">
        <v>88</v>
      </c>
    </row>
    <row r="3" spans="1:19" x14ac:dyDescent="0.25">
      <c r="A3" s="4">
        <v>2</v>
      </c>
      <c r="B3" s="4">
        <f t="shared" si="0"/>
        <v>796.62570000000005</v>
      </c>
      <c r="C3" s="4">
        <f t="shared" si="1"/>
        <v>955.95083999999997</v>
      </c>
      <c r="D3" s="4">
        <f t="shared" si="2"/>
        <v>1147.1410079999998</v>
      </c>
      <c r="E3" s="5">
        <f t="shared" si="3"/>
        <v>12000000</v>
      </c>
      <c r="F3" s="4">
        <f t="shared" si="4"/>
        <v>15064</v>
      </c>
      <c r="G3" s="4">
        <f t="shared" si="5"/>
        <v>12553</v>
      </c>
      <c r="H3" s="4">
        <f t="shared" si="6"/>
        <v>10461</v>
      </c>
      <c r="I3" s="4">
        <f t="shared" si="7"/>
        <v>0</v>
      </c>
      <c r="J3" s="4">
        <f t="shared" si="8"/>
        <v>0</v>
      </c>
      <c r="O3">
        <v>0</v>
      </c>
      <c r="P3">
        <f>88.81*10.764</f>
        <v>955.95083999999997</v>
      </c>
      <c r="Q3">
        <f t="shared" si="9"/>
        <v>796.62570000000005</v>
      </c>
      <c r="R3" s="2">
        <v>12000000</v>
      </c>
      <c r="S3" s="2" t="s">
        <v>89</v>
      </c>
    </row>
    <row r="4" spans="1:19" x14ac:dyDescent="0.25">
      <c r="A4" s="4">
        <v>3</v>
      </c>
      <c r="B4" s="4">
        <f t="shared" si="0"/>
        <v>796.62570000000005</v>
      </c>
      <c r="C4" s="4">
        <f t="shared" si="1"/>
        <v>955.95083999999997</v>
      </c>
      <c r="D4" s="4">
        <f t="shared" si="2"/>
        <v>1147.1410079999998</v>
      </c>
      <c r="E4" s="5">
        <f t="shared" si="3"/>
        <v>10000000</v>
      </c>
      <c r="F4" s="4">
        <f t="shared" si="4"/>
        <v>12553</v>
      </c>
      <c r="G4" s="78">
        <f t="shared" si="5"/>
        <v>10461</v>
      </c>
      <c r="H4" s="78">
        <f t="shared" si="6"/>
        <v>8717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f>88.81*10.764</f>
        <v>955.95083999999997</v>
      </c>
      <c r="Q4" s="7">
        <f t="shared" si="9"/>
        <v>796.62570000000005</v>
      </c>
      <c r="R4" s="79">
        <v>10000000</v>
      </c>
      <c r="S4" s="79" t="s">
        <v>90</v>
      </c>
    </row>
    <row r="5" spans="1:19" x14ac:dyDescent="0.25">
      <c r="A5" s="4">
        <v>4</v>
      </c>
      <c r="B5" s="4">
        <f t="shared" si="0"/>
        <v>796.62570000000005</v>
      </c>
      <c r="C5" s="4">
        <f t="shared" si="1"/>
        <v>955.95083999999997</v>
      </c>
      <c r="D5" s="4">
        <f t="shared" si="2"/>
        <v>1147.1410079999998</v>
      </c>
      <c r="E5" s="5">
        <f t="shared" si="3"/>
        <v>8100000</v>
      </c>
      <c r="F5" s="4">
        <f t="shared" si="4"/>
        <v>10168</v>
      </c>
      <c r="G5" s="4">
        <f t="shared" si="5"/>
        <v>8473</v>
      </c>
      <c r="H5" s="4">
        <f t="shared" si="6"/>
        <v>7061</v>
      </c>
      <c r="I5" s="4">
        <f t="shared" si="7"/>
        <v>0</v>
      </c>
      <c r="J5" s="4">
        <f t="shared" si="8"/>
        <v>0</v>
      </c>
      <c r="O5">
        <v>0</v>
      </c>
      <c r="P5">
        <f>88.81*10.764</f>
        <v>955.95083999999997</v>
      </c>
      <c r="Q5">
        <f t="shared" si="9"/>
        <v>796.62570000000005</v>
      </c>
      <c r="R5" s="2">
        <v>8100000</v>
      </c>
      <c r="S5" s="2" t="s">
        <v>91</v>
      </c>
    </row>
    <row r="6" spans="1:19" x14ac:dyDescent="0.25">
      <c r="A6" s="4">
        <v>5</v>
      </c>
      <c r="B6" s="4">
        <f t="shared" si="0"/>
        <v>528.15359999999998</v>
      </c>
      <c r="C6" s="4">
        <f t="shared" si="1"/>
        <v>633.78431999999998</v>
      </c>
      <c r="D6" s="4">
        <f t="shared" si="2"/>
        <v>760.54118399999993</v>
      </c>
      <c r="E6" s="5">
        <f t="shared" si="3"/>
        <v>5490000</v>
      </c>
      <c r="F6" s="4">
        <f t="shared" si="4"/>
        <v>10395</v>
      </c>
      <c r="G6" s="4">
        <f t="shared" si="5"/>
        <v>8662</v>
      </c>
      <c r="H6" s="4">
        <f t="shared" si="6"/>
        <v>7219</v>
      </c>
      <c r="I6" s="4">
        <f t="shared" si="7"/>
        <v>0</v>
      </c>
      <c r="J6" s="4">
        <f t="shared" si="8"/>
        <v>0</v>
      </c>
      <c r="O6">
        <v>0</v>
      </c>
      <c r="P6">
        <f>58.88*10.764</f>
        <v>633.78431999999998</v>
      </c>
      <c r="Q6">
        <f t="shared" si="9"/>
        <v>528.15359999999998</v>
      </c>
      <c r="R6" s="2">
        <v>5490000</v>
      </c>
      <c r="S6" s="2" t="s">
        <v>92</v>
      </c>
    </row>
    <row r="7" spans="1:19" x14ac:dyDescent="0.25">
      <c r="A7" s="4">
        <v>6</v>
      </c>
      <c r="B7" s="4">
        <f t="shared" si="0"/>
        <v>430</v>
      </c>
      <c r="C7" s="4">
        <f t="shared" si="1"/>
        <v>516</v>
      </c>
      <c r="D7" s="4">
        <f t="shared" si="2"/>
        <v>619.19999999999993</v>
      </c>
      <c r="E7" s="5">
        <f t="shared" si="3"/>
        <v>6500000</v>
      </c>
      <c r="F7" s="4">
        <f t="shared" si="4"/>
        <v>15116</v>
      </c>
      <c r="G7" s="78">
        <f t="shared" si="5"/>
        <v>12597</v>
      </c>
      <c r="H7" s="78">
        <f t="shared" si="6"/>
        <v>10497</v>
      </c>
      <c r="I7" s="78">
        <f t="shared" si="7"/>
        <v>0</v>
      </c>
      <c r="J7" s="78">
        <f t="shared" si="8"/>
        <v>0</v>
      </c>
      <c r="K7" s="7"/>
      <c r="L7" s="7"/>
      <c r="M7" s="7"/>
      <c r="N7" s="7"/>
      <c r="O7" s="7">
        <v>0</v>
      </c>
      <c r="P7" s="7">
        <f t="shared" ref="P2:P10" si="10">O7/1.2</f>
        <v>0</v>
      </c>
      <c r="Q7" s="7">
        <v>430</v>
      </c>
      <c r="R7" s="79">
        <v>6500000</v>
      </c>
      <c r="S7" s="2"/>
    </row>
    <row r="8" spans="1:19" x14ac:dyDescent="0.25">
      <c r="A8" s="4">
        <v>7</v>
      </c>
      <c r="B8" s="4">
        <f t="shared" si="0"/>
        <v>456</v>
      </c>
      <c r="C8" s="4">
        <f t="shared" si="1"/>
        <v>547.19999999999993</v>
      </c>
      <c r="D8" s="4">
        <f t="shared" si="2"/>
        <v>656.63999999999987</v>
      </c>
      <c r="E8" s="5">
        <f t="shared" si="3"/>
        <v>7800000</v>
      </c>
      <c r="F8" s="4">
        <f t="shared" si="4"/>
        <v>17105</v>
      </c>
      <c r="G8" s="78">
        <f t="shared" si="5"/>
        <v>14254</v>
      </c>
      <c r="H8" s="78">
        <f t="shared" si="6"/>
        <v>11879</v>
      </c>
      <c r="I8" s="78">
        <f t="shared" si="7"/>
        <v>0</v>
      </c>
      <c r="J8" s="78">
        <f t="shared" si="8"/>
        <v>0</v>
      </c>
      <c r="K8" s="7"/>
      <c r="L8" s="7"/>
      <c r="M8" s="7"/>
      <c r="N8" s="7"/>
      <c r="O8" s="7">
        <v>0</v>
      </c>
      <c r="P8" s="7">
        <f t="shared" si="10"/>
        <v>0</v>
      </c>
      <c r="Q8" s="7">
        <v>456</v>
      </c>
      <c r="R8" s="79">
        <v>7800000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 t="s">
        <v>87</v>
      </c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57" t="s">
        <v>71</v>
      </c>
      <c r="G27" s="57">
        <v>403</v>
      </c>
    </row>
    <row r="28" spans="1:19" s="10" customFormat="1" x14ac:dyDescent="0.25">
      <c r="C28" s="72" t="s">
        <v>75</v>
      </c>
      <c r="D28" s="72" t="s">
        <v>85</v>
      </c>
      <c r="F28" s="57" t="s">
        <v>86</v>
      </c>
      <c r="G28" s="57">
        <v>385</v>
      </c>
    </row>
    <row r="29" spans="1:19" s="10" customFormat="1" x14ac:dyDescent="0.25">
      <c r="C29" s="72" t="s">
        <v>1</v>
      </c>
      <c r="D29" s="72">
        <v>4500000</v>
      </c>
      <c r="F29" s="57" t="s">
        <v>72</v>
      </c>
      <c r="G29" s="57">
        <v>462</v>
      </c>
      <c r="H29" s="10">
        <f>G29/G28</f>
        <v>1.2</v>
      </c>
    </row>
    <row r="30" spans="1:19" s="10" customFormat="1" x14ac:dyDescent="0.25">
      <c r="F30" s="57" t="s">
        <v>73</v>
      </c>
      <c r="G30" s="57">
        <v>11500</v>
      </c>
    </row>
    <row r="31" spans="1:19" s="10" customFormat="1" x14ac:dyDescent="0.25">
      <c r="C31" s="75"/>
      <c r="D31" s="75"/>
      <c r="F31" s="75" t="s">
        <v>74</v>
      </c>
      <c r="G31" s="75">
        <f>G29*G30</f>
        <v>5313000</v>
      </c>
      <c r="H31" s="10">
        <f>G31/D29</f>
        <v>1.1806666666666668</v>
      </c>
    </row>
    <row r="32" spans="1:19" s="10" customFormat="1" x14ac:dyDescent="0.25">
      <c r="C32" s="75"/>
      <c r="D32" s="75"/>
      <c r="F32" s="75" t="s">
        <v>24</v>
      </c>
      <c r="G32" s="75">
        <f>G31*90%</f>
        <v>4781700</v>
      </c>
    </row>
    <row r="33" spans="3:7" s="10" customFormat="1" x14ac:dyDescent="0.25">
      <c r="C33" s="75"/>
      <c r="D33" s="75"/>
      <c r="F33" s="75" t="s">
        <v>25</v>
      </c>
      <c r="G33" s="75">
        <f>G31*80%</f>
        <v>4250400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3"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2023-08-29T05:15:31Z</dcterms:modified>
</cp:coreProperties>
</file>