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Sehul Mehta\"/>
    </mc:Choice>
  </mc:AlternateContent>
  <bookViews>
    <workbookView xWindow="0" yWindow="0" windowWidth="24000" windowHeight="963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</sheets>
  <calcPr calcId="162913"/>
</workbook>
</file>

<file path=xl/calcChain.xml><?xml version="1.0" encoding="utf-8"?>
<calcChain xmlns="http://schemas.openxmlformats.org/spreadsheetml/2006/main">
  <c r="G15" i="23" l="1"/>
  <c r="C23" i="23"/>
  <c r="C21" i="23"/>
  <c r="C20" i="23"/>
  <c r="G11" i="23"/>
  <c r="C25" i="23"/>
  <c r="R15" i="23"/>
  <c r="C19" i="23"/>
  <c r="R9" i="23"/>
  <c r="R11" i="23"/>
  <c r="C20" i="25" l="1"/>
  <c r="C16" i="25"/>
  <c r="S33" i="4"/>
  <c r="N23" i="23"/>
  <c r="L18" i="23"/>
  <c r="N10" i="23"/>
  <c r="N11" i="23" s="1"/>
  <c r="N12" i="23" s="1"/>
  <c r="N7" i="23"/>
  <c r="N8" i="23" s="1"/>
  <c r="N6" i="23"/>
  <c r="N5" i="23"/>
  <c r="N14" i="23" s="1"/>
  <c r="R33" i="4"/>
  <c r="X26" i="4"/>
  <c r="X25" i="4"/>
  <c r="X24" i="4"/>
  <c r="X23" i="4"/>
  <c r="X22" i="4"/>
  <c r="J31" i="4"/>
  <c r="G31" i="4"/>
  <c r="G33" i="4" s="1"/>
  <c r="C5" i="25"/>
  <c r="C4" i="25"/>
  <c r="C3" i="25"/>
  <c r="P2" i="4"/>
  <c r="B3" i="4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17" i="25"/>
  <c r="N13" i="23" l="1"/>
  <c r="N16" i="23" s="1"/>
  <c r="N19" i="23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21" i="25"/>
  <c r="E21" i="25" s="1"/>
  <c r="N25" i="23" l="1"/>
  <c r="N21" i="23"/>
  <c r="N20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7" i="23"/>
  <c r="C8" i="23" s="1"/>
  <c r="C6" i="23"/>
  <c r="C5" i="23"/>
  <c r="C14" i="23" s="1"/>
  <c r="C10" i="23" l="1"/>
  <c r="C11" i="23" s="1"/>
  <c r="C12" i="23" s="1"/>
  <c r="C13" i="23" s="1"/>
  <c r="C16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<sst xmlns="http://schemas.openxmlformats.org/spreadsheetml/2006/main" count="150" uniqueCount="89">
  <si>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</si>
  <si>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</si>
  <si>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</si>
  <si>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</si>
  <si>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</si>
  <si>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</si>
  <si>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</si>
  <si>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</si>
  <si>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</si>
  <si>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</si>
  <si>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</si>
  <si>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</si>
  <si>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</si>
  <si>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</si>
  <si>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</si>
  <si>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</si>
  <si>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</si>
  <si>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</si>
  <si>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</si>
  <si>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</si>
  <si>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</si>
  <si>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</si>
  <si>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</si>
  <si>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</si>
  <si>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</si>
  <si>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</si>
  <si>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</si>
  <si>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</si>
  <si>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</si>
  <si>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</si>
  <si>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</si>
  <si>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</si>
  <si>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</si>
  <si>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</si>
  <si>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</si>
  <si>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</si>
  <si>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</si>
  <si>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</si>
  <si>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</si>
  <si>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</si>
  <si>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</si>
  <si>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</si>
  <si>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</si>
  <si>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</si>
  <si>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</si>
  <si>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</si>
  <si>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</si>
  <si>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</si>
  <si>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</si>
  <si>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</si>
  <si>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</si>
  <si>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</si>
  <si>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</si>
  <si>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</si>
  <si>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</si>
  <si>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</si>
  <si>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</si>
  <si>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</si>
  <si>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</si>
  <si>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</si>
  <si>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</si>
  <si>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</si>
  <si>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</si>
  <si>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</si>
  <si>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</si>
  <si>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</si>
  <si>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</si>
  <si>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</si>
  <si>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</si>
  <si>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</si>
  <si>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</si>
  <si>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</si>
  <si>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</si>
  <si>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</si>
  <si>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</si>
  <si>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</si>
  <si>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</si>
  <si>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</si>
  <si>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</si>
  <si>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</si>
  <si>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</si>
  <si>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</si>
  <si>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</si>
  <si>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02.05.2023</t>
  </si>
  <si>
    <t>ACA</t>
  </si>
  <si>
    <t>Rent</t>
  </si>
  <si>
    <t>carpet</t>
  </si>
  <si>
    <t>shop 2</t>
  </si>
  <si>
    <t>shop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</si>
</sst>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9" xfId="0" applyFont="1" applyBorder="1" applyAlignment="1">
      <alignment wrapText="1"/>
    </xf>
    <xf numFmtId="0" fontId="1" fillId="3" borderId="9" xfId="0" applyFont="1" applyFill="1" applyBorder="1" applyAlignment="1">
      <alignment wrapText="1"/>
    </xf>
    <xf numFmtId="4" fontId="1" fillId="0" borderId="9" xfId="0" applyNumberFormat="1" applyFont="1" applyBorder="1"/>
    <xf numFmtId="0" fontId="1" fillId="3" borderId="9" xfId="0" applyFont="1" applyFill="1" applyBorder="1"/>
    <xf numFmtId="0" fontId="0" fillId="3" borderId="9" xfId="0" applyFill="1" applyBorder="1"/>
    <xf numFmtId="4" fontId="0" fillId="3" borderId="9" xfId="0" applyNumberFormat="1" applyFill="1" applyBorder="1"/>
    <xf numFmtId="0" fontId="1" fillId="0" borderId="9" xfId="0" applyFont="1" applyBorder="1"/>
    <xf numFmtId="0" fontId="1" fillId="2" borderId="9" xfId="0" applyFont="1" applyFill="1" applyBorder="1"/>
    <xf numFmtId="4" fontId="0" fillId="2" borderId="9" xfId="0" applyNumberFormat="1" applyFill="1" applyBorder="1"/>
    <xf numFmtId="0" fontId="10" fillId="0" borderId="9" xfId="0" applyFont="1" applyBorder="1" applyAlignment="1">
      <alignment horizontal="center"/>
    </xf>
    <xf numFmtId="1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29</xdr:col>
      <xdr:colOff>214757</xdr:colOff>
      <xdr:row>51</xdr:row>
      <xdr:rowOff>100586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73741-FF77-4B74-A346-3B2276F4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7893157" cy="8977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178286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CC0258-D732-4840-BCDB-1E32D329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56686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302128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EBA8E-960E-4DFA-AB77-C08A2FB0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80528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416444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2B41C-1652-446A-AA6C-0EA8044A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4844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19050</xdr:rowOff>
    </xdr:from>
    <xdr:to>
      <xdr:col>16</xdr:col>
      <xdr:colOff>419099</xdr:colOff>
      <xdr:row>32</xdr:row>
      <xdr:rowOff>133826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51857F6-F52C-0ACC-D3A4-D3C33C28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19050"/>
          <a:ext cx="9858375" cy="621077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topLeftCell="B1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218300</v>
      </c>
      <c r="D15" s="42"/>
      <c r="E15" s="42"/>
      <c r="F15" s="42"/>
    </row>
    <row r="16" spans="2:12" x14ac:dyDescent="0.25">
      <c r="B16" s="42" t="s">
        <v>60</v>
      </c>
      <c r="C16" s="53">
        <f>C15*0%</f>
        <v>0</v>
      </c>
      <c r="D16" s="42"/>
      <c r="E16" s="42"/>
      <c r="F16" s="42"/>
    </row>
    <row r="17" spans="2:6" x14ac:dyDescent="0.25">
      <c r="B17" s="42" t="s">
        <v>61</v>
      </c>
      <c r="C17" s="58">
        <f>C15+C16</f>
        <v>218300</v>
      </c>
      <c r="D17" s="59" t="s">
        <v>62</v>
      </c>
      <c r="E17" s="60">
        <f>C17/10.764</f>
        <v>20280.564845782239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v>76820</v>
      </c>
      <c r="D19" s="42"/>
      <c r="E19" s="42"/>
      <c r="F19" s="42"/>
    </row>
    <row r="20" spans="2:6" ht="45" x14ac:dyDescent="0.25">
      <c r="B20" s="63" t="s">
        <v>67</v>
      </c>
      <c r="C20" s="53">
        <f>C18*100%</f>
        <v>26620</v>
      </c>
      <c r="D20" s="42"/>
      <c r="E20" s="42"/>
      <c r="F20" s="42"/>
    </row>
    <row r="21" spans="2:6" x14ac:dyDescent="0.25">
      <c r="B21" s="42" t="s">
        <v>64</v>
      </c>
      <c r="C21" s="58">
        <f>C19+C20</f>
        <v>103440</v>
      </c>
      <c r="D21" s="59" t="s">
        <v>62</v>
      </c>
      <c r="E21" s="60">
        <f>C21/10.764</f>
        <v>9609.8104793756975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9" sqref="V19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5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3"/>
      <c r="P33" s="55"/>
      <c r="Q33" s="55"/>
    </row>
    <row r="34" spans="13:17" x14ac:dyDescent="0.25">
      <c r="M34" s="3"/>
    </row>
    <row r="35" spans="13:17" x14ac:dyDescent="0.25">
      <c r="M35" s="3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tabSelected="1" topLeftCell="A3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14" max="14" width="14.28515625" bestFit="1" customWidth="1"/>
  </cols>
  <sheetData>
    <row r="1" spans="1:18" x14ac:dyDescent="0.25">
      <c r="A1" s="7"/>
      <c r="B1" s="8"/>
      <c r="C1" s="9"/>
      <c r="D1" s="10"/>
      <c r="F1" s="11"/>
      <c r="M1" t="s">
        <v>87</v>
      </c>
    </row>
    <row r="2" spans="1:18" x14ac:dyDescent="0.25">
      <c r="A2" s="12" t="s">
        <v>88</v>
      </c>
      <c r="D2" s="14"/>
      <c r="F2" s="15"/>
    </row>
    <row r="3" spans="1:18" x14ac:dyDescent="0.25">
      <c r="A3" s="12" t="s">
        <v>13</v>
      </c>
      <c r="B3" s="16"/>
      <c r="C3" s="17">
        <v>82000</v>
      </c>
      <c r="D3" s="20" t="s">
        <v>75</v>
      </c>
      <c r="E3" s="3" t="s">
        <v>86</v>
      </c>
      <c r="F3" s="15"/>
      <c r="L3" s="12" t="s">
        <v>13</v>
      </c>
      <c r="M3" s="16"/>
      <c r="N3" s="17">
        <v>82000</v>
      </c>
      <c r="O3" s="20" t="s">
        <v>75</v>
      </c>
      <c r="P3" s="3" t="s">
        <v>86</v>
      </c>
    </row>
    <row r="4" spans="1:18" ht="75" x14ac:dyDescent="0.25">
      <c r="A4" s="19" t="s">
        <v>14</v>
      </c>
      <c r="B4" s="16"/>
      <c r="C4" s="17">
        <v>3000</v>
      </c>
      <c r="D4" s="20"/>
      <c r="F4" s="15"/>
      <c r="L4" s="19" t="s">
        <v>14</v>
      </c>
      <c r="M4" s="16"/>
      <c r="N4" s="17">
        <v>3000</v>
      </c>
      <c r="O4" s="20"/>
    </row>
    <row r="5" spans="1:18" x14ac:dyDescent="0.25">
      <c r="A5" s="12" t="s">
        <v>15</v>
      </c>
      <c r="B5" s="16"/>
      <c r="C5" s="17">
        <f>C3-C4</f>
        <v>79000</v>
      </c>
      <c r="D5" s="20"/>
      <c r="F5" s="15"/>
      <c r="L5" s="12" t="s">
        <v>15</v>
      </c>
      <c r="M5" s="16"/>
      <c r="N5" s="17">
        <f>N3-N4</f>
        <v>79000</v>
      </c>
      <c r="O5" s="20"/>
    </row>
    <row r="6" spans="1:18" x14ac:dyDescent="0.25">
      <c r="A6" s="12" t="s">
        <v>16</v>
      </c>
      <c r="B6" s="16"/>
      <c r="C6" s="17">
        <f>C4</f>
        <v>3000</v>
      </c>
      <c r="D6" s="20"/>
      <c r="F6" s="15"/>
      <c r="L6" s="12" t="s">
        <v>16</v>
      </c>
      <c r="M6" s="16"/>
      <c r="N6" s="17">
        <f>N4</f>
        <v>3000</v>
      </c>
      <c r="O6" s="20"/>
    </row>
    <row r="7" spans="1:18" x14ac:dyDescent="0.25">
      <c r="A7" s="12" t="s">
        <v>17</v>
      </c>
      <c r="B7" s="21"/>
      <c r="C7" s="22">
        <f>D7-D8</f>
        <v>0</v>
      </c>
      <c r="D7" s="22">
        <v>2023</v>
      </c>
      <c r="F7" s="15"/>
      <c r="L7" s="12" t="s">
        <v>17</v>
      </c>
      <c r="M7" s="21"/>
      <c r="N7" s="22">
        <f>O7-O8</f>
        <v>0</v>
      </c>
      <c r="O7" s="22">
        <v>2023</v>
      </c>
    </row>
    <row r="8" spans="1:18" x14ac:dyDescent="0.25">
      <c r="A8" s="12" t="s">
        <v>18</v>
      </c>
      <c r="B8" s="21"/>
      <c r="C8" s="22">
        <f>C9-C7</f>
        <v>60</v>
      </c>
      <c r="D8" s="22">
        <v>2023</v>
      </c>
      <c r="F8" s="15"/>
      <c r="L8" s="12" t="s">
        <v>18</v>
      </c>
      <c r="M8" s="21"/>
      <c r="N8" s="22">
        <f>N9-N7</f>
        <v>60</v>
      </c>
      <c r="O8" s="22">
        <v>2023</v>
      </c>
      <c r="R8">
        <v>21.97</v>
      </c>
    </row>
    <row r="9" spans="1:18" x14ac:dyDescent="0.25">
      <c r="A9" s="12" t="s">
        <v>19</v>
      </c>
      <c r="B9" s="21"/>
      <c r="C9" s="22">
        <v>60</v>
      </c>
      <c r="D9" s="22"/>
      <c r="F9" s="15"/>
      <c r="L9" s="12" t="s">
        <v>19</v>
      </c>
      <c r="M9" s="21"/>
      <c r="N9" s="22">
        <v>60</v>
      </c>
      <c r="O9" s="22"/>
      <c r="R9">
        <f>R8*10.764</f>
        <v>236.48507999999998</v>
      </c>
    </row>
    <row r="10" spans="1:18" ht="60" x14ac:dyDescent="0.25">
      <c r="A10" s="19" t="s">
        <v>20</v>
      </c>
      <c r="B10" s="21"/>
      <c r="C10" s="22">
        <f>90*C7/C9</f>
        <v>0</v>
      </c>
      <c r="D10" s="22"/>
      <c r="F10" s="15"/>
      <c r="G10">
        <v>218300</v>
      </c>
      <c r="L10" s="19" t="s">
        <v>20</v>
      </c>
      <c r="M10" s="21"/>
      <c r="N10" s="22">
        <f>90*N7/N9</f>
        <v>0</v>
      </c>
      <c r="O10" s="22"/>
      <c r="R10">
        <v>24.16</v>
      </c>
    </row>
    <row r="11" spans="1:18" x14ac:dyDescent="0.25">
      <c r="A11" s="12"/>
      <c r="B11" s="23"/>
      <c r="C11" s="24">
        <f>C10%</f>
        <v>0</v>
      </c>
      <c r="D11" s="24"/>
      <c r="F11" s="15"/>
      <c r="G11" s="83">
        <f>G10/10.764</f>
        <v>20280.564845782239</v>
      </c>
      <c r="L11" s="12"/>
      <c r="M11" s="23"/>
      <c r="N11" s="24">
        <f>N10%</f>
        <v>0</v>
      </c>
      <c r="O11" s="24"/>
      <c r="R11">
        <f>R10*10.764</f>
        <v>260.05824000000001</v>
      </c>
    </row>
    <row r="12" spans="1:18" x14ac:dyDescent="0.25">
      <c r="A12" s="12" t="s">
        <v>21</v>
      </c>
      <c r="B12" s="16"/>
      <c r="C12" s="17">
        <f>C6*C11</f>
        <v>0</v>
      </c>
      <c r="D12" s="20"/>
      <c r="F12" s="15"/>
      <c r="L12" s="12" t="s">
        <v>21</v>
      </c>
      <c r="M12" s="16"/>
      <c r="N12" s="17">
        <f>N6*N11</f>
        <v>0</v>
      </c>
      <c r="O12" s="20"/>
    </row>
    <row r="13" spans="1:18" x14ac:dyDescent="0.25">
      <c r="A13" s="12" t="s">
        <v>22</v>
      </c>
      <c r="B13" s="16"/>
      <c r="C13" s="17">
        <f>C6-C12</f>
        <v>3000</v>
      </c>
      <c r="D13" s="20"/>
      <c r="F13" s="15"/>
      <c r="G13">
        <v>260</v>
      </c>
      <c r="L13" s="12" t="s">
        <v>22</v>
      </c>
      <c r="M13" s="16"/>
      <c r="N13" s="17">
        <f>N6-N12</f>
        <v>3000</v>
      </c>
      <c r="O13" s="20"/>
    </row>
    <row r="14" spans="1:18" x14ac:dyDescent="0.25">
      <c r="A14" s="12" t="s">
        <v>15</v>
      </c>
      <c r="B14" s="16"/>
      <c r="C14" s="17">
        <f>C5</f>
        <v>79000</v>
      </c>
      <c r="D14" s="20"/>
      <c r="F14" s="15"/>
      <c r="G14">
        <v>20281</v>
      </c>
      <c r="L14" s="12" t="s">
        <v>15</v>
      </c>
      <c r="M14" s="16"/>
      <c r="N14" s="17">
        <f>N5</f>
        <v>79000</v>
      </c>
      <c r="O14" s="20"/>
      <c r="R14">
        <v>236</v>
      </c>
    </row>
    <row r="15" spans="1:18" x14ac:dyDescent="0.25">
      <c r="B15" s="16"/>
      <c r="C15" s="17"/>
      <c r="D15" s="20"/>
      <c r="F15" s="15"/>
      <c r="G15">
        <f>G14*G13</f>
        <v>5273060</v>
      </c>
      <c r="M15" s="16"/>
      <c r="N15" s="17"/>
      <c r="O15" s="20"/>
      <c r="R15">
        <f>R14*1.1</f>
        <v>259.60000000000002</v>
      </c>
    </row>
    <row r="16" spans="1:18" x14ac:dyDescent="0.25">
      <c r="A16" s="25" t="s">
        <v>23</v>
      </c>
      <c r="B16" s="26"/>
      <c r="C16" s="18">
        <f>C14+C13</f>
        <v>82000</v>
      </c>
      <c r="D16" s="20"/>
      <c r="F16" s="15"/>
      <c r="L16" s="25" t="s">
        <v>23</v>
      </c>
      <c r="M16" s="26"/>
      <c r="N16" s="18">
        <f>N14+N13</f>
        <v>82000</v>
      </c>
      <c r="O16" s="20"/>
    </row>
    <row r="17" spans="1:16" x14ac:dyDescent="0.25">
      <c r="B17" s="21"/>
      <c r="C17" s="22"/>
      <c r="D17" s="22"/>
      <c r="F17" s="15"/>
      <c r="M17" s="21"/>
      <c r="N17" s="22"/>
      <c r="O17" s="22"/>
    </row>
    <row r="18" spans="1:16" x14ac:dyDescent="0.25">
      <c r="A18" s="72" t="str">
        <f>E3</f>
        <v>carpet</v>
      </c>
      <c r="B18" s="4"/>
      <c r="C18" s="27">
        <v>236</v>
      </c>
      <c r="D18" s="22"/>
      <c r="F18" s="15"/>
      <c r="L18" s="72" t="str">
        <f>P3</f>
        <v>carpet</v>
      </c>
      <c r="M18" s="4"/>
      <c r="N18" s="27">
        <v>283</v>
      </c>
      <c r="O18" s="22"/>
    </row>
    <row r="19" spans="1:16" x14ac:dyDescent="0.25">
      <c r="A19" s="12" t="s">
        <v>73</v>
      </c>
      <c r="B19" s="3"/>
      <c r="C19" s="28">
        <f>C18*C16</f>
        <v>19352000</v>
      </c>
      <c r="D19" s="29"/>
      <c r="E19" s="66"/>
      <c r="F19" s="30"/>
      <c r="L19" s="12" t="s">
        <v>73</v>
      </c>
      <c r="M19" s="3"/>
      <c r="N19" s="28">
        <f>N18*N16</f>
        <v>23206000</v>
      </c>
      <c r="O19" s="29"/>
      <c r="P19" s="66"/>
    </row>
    <row r="20" spans="1:16" x14ac:dyDescent="0.25">
      <c r="A20" s="12" t="s">
        <v>24</v>
      </c>
      <c r="C20" s="31">
        <f>C19*90%</f>
        <v>17416800</v>
      </c>
      <c r="D20" s="28"/>
      <c r="F20" s="15"/>
      <c r="I20">
        <v>282</v>
      </c>
      <c r="L20" s="12" t="s">
        <v>24</v>
      </c>
      <c r="N20" s="31">
        <f>N19*90%</f>
        <v>20885400</v>
      </c>
      <c r="O20" s="28"/>
    </row>
    <row r="21" spans="1:16" x14ac:dyDescent="0.25">
      <c r="A21" s="12" t="s">
        <v>25</v>
      </c>
      <c r="C21" s="31">
        <f>C19*80%</f>
        <v>15481600</v>
      </c>
      <c r="D21" s="31"/>
      <c r="F21" s="15"/>
      <c r="L21" s="12" t="s">
        <v>25</v>
      </c>
      <c r="N21" s="31">
        <f>N19*80%</f>
        <v>18564800</v>
      </c>
      <c r="O21" s="31"/>
    </row>
    <row r="22" spans="1:16" x14ac:dyDescent="0.25">
      <c r="A22" s="12"/>
      <c r="D22" s="22"/>
      <c r="F22" s="32"/>
      <c r="L22" s="12"/>
      <c r="N22" s="13"/>
      <c r="O22" s="22"/>
    </row>
    <row r="23" spans="1:16" x14ac:dyDescent="0.25">
      <c r="A23" s="33" t="s">
        <v>26</v>
      </c>
      <c r="B23" s="34"/>
      <c r="C23" s="35">
        <f>260*3000</f>
        <v>780000</v>
      </c>
      <c r="D23" s="35"/>
      <c r="L23" s="33" t="s">
        <v>26</v>
      </c>
      <c r="M23" s="34"/>
      <c r="N23" s="35">
        <f>N4*N18</f>
        <v>849000</v>
      </c>
      <c r="O23" s="35"/>
    </row>
    <row r="24" spans="1:16" x14ac:dyDescent="0.25">
      <c r="A24" s="12" t="s">
        <v>27</v>
      </c>
      <c r="L24" s="12" t="s">
        <v>27</v>
      </c>
      <c r="N24" s="13"/>
      <c r="O24" s="13"/>
    </row>
    <row r="25" spans="1:16" x14ac:dyDescent="0.25">
      <c r="A25" s="36" t="s">
        <v>28</v>
      </c>
      <c r="B25" s="13"/>
      <c r="C25" s="31">
        <f>C19*0.04/12</f>
        <v>64506.666666666664</v>
      </c>
      <c r="D25" s="31"/>
      <c r="L25" s="36" t="s">
        <v>28</v>
      </c>
      <c r="M25" s="13"/>
      <c r="N25" s="31">
        <f>N19*0.025/12</f>
        <v>48345.833333333336</v>
      </c>
      <c r="O25" s="31"/>
    </row>
    <row r="26" spans="1:16" x14ac:dyDescent="0.25">
      <c r="C26" s="31"/>
      <c r="D26" s="31"/>
    </row>
    <row r="27" spans="1:16" x14ac:dyDescent="0.25">
      <c r="C27" s="31"/>
      <c r="D27" s="31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3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topLeftCell="E1" zoomScale="85" zoomScaleNormal="85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4.285156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21" customWidth="1"/>
    <col min="19" max="19" width="13.85546875" customWidth="1"/>
    <col min="20" max="20" width="6" customWidth="1"/>
    <col min="21" max="21" width="6.28515625" customWidth="1"/>
    <col min="24" max="24" width="19.140625" customWidth="1"/>
    <col min="25" max="25" width="14.140625" customWidth="1"/>
  </cols>
  <sheetData>
    <row r="1" spans="1:25" s="1" customFormat="1" ht="60" x14ac:dyDescent="0.25">
      <c r="A1" s="73" t="s">
        <v>0</v>
      </c>
      <c r="B1" s="73" t="s">
        <v>6</v>
      </c>
      <c r="C1" s="73" t="s">
        <v>9</v>
      </c>
      <c r="D1" s="73" t="s">
        <v>10</v>
      </c>
      <c r="E1" s="73" t="s">
        <v>1</v>
      </c>
      <c r="F1" s="74" t="s">
        <v>8</v>
      </c>
      <c r="G1" s="73" t="s">
        <v>11</v>
      </c>
      <c r="H1" s="73" t="s">
        <v>12</v>
      </c>
      <c r="I1" s="73" t="s">
        <v>2</v>
      </c>
      <c r="J1" s="73" t="s">
        <v>3</v>
      </c>
      <c r="K1" s="63"/>
      <c r="L1" s="63"/>
      <c r="M1" s="63"/>
      <c r="N1" s="63" t="s">
        <v>7</v>
      </c>
      <c r="O1" s="63" t="s">
        <v>4</v>
      </c>
      <c r="P1" s="63" t="s">
        <v>5</v>
      </c>
      <c r="Q1" s="63" t="s">
        <v>6</v>
      </c>
      <c r="R1" s="63" t="s">
        <v>1</v>
      </c>
      <c r="S1" s="63"/>
      <c r="T1" s="63"/>
    </row>
    <row r="2" spans="1:25" x14ac:dyDescent="0.25">
      <c r="A2" s="79">
        <v>1</v>
      </c>
      <c r="B2" s="79">
        <f t="shared" ref="B2:B16" si="0">Q2</f>
        <v>252</v>
      </c>
      <c r="C2" s="79">
        <f t="shared" ref="C2:C16" si="1">B2*1.2</f>
        <v>302.39999999999998</v>
      </c>
      <c r="D2" s="79">
        <f t="shared" ref="D2:D16" si="2">C2*1.2</f>
        <v>362.87999999999994</v>
      </c>
      <c r="E2" s="75">
        <f t="shared" ref="E2:E16" si="3">R2</f>
        <v>22500000</v>
      </c>
      <c r="F2" s="76">
        <f t="shared" ref="F2:F15" si="4">ROUND((E2/B2),0)</f>
        <v>89286</v>
      </c>
      <c r="G2" s="76">
        <f t="shared" ref="G2:G15" si="5">ROUND((E2/C2),0)</f>
        <v>74405</v>
      </c>
      <c r="H2" s="76">
        <f t="shared" ref="H2:H15" si="6">ROUND((E2/D2),0)</f>
        <v>62004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252</v>
      </c>
      <c r="R2" s="78">
        <v>22500000</v>
      </c>
      <c r="S2" s="78"/>
      <c r="T2" s="77"/>
    </row>
    <row r="3" spans="1:25" x14ac:dyDescent="0.25">
      <c r="A3" s="79">
        <v>2</v>
      </c>
      <c r="B3" s="79">
        <f t="shared" si="0"/>
        <v>125</v>
      </c>
      <c r="C3" s="79">
        <f t="shared" si="1"/>
        <v>150</v>
      </c>
      <c r="D3" s="79">
        <f t="shared" si="2"/>
        <v>180</v>
      </c>
      <c r="E3" s="75">
        <f t="shared" si="3"/>
        <v>12500000</v>
      </c>
      <c r="F3" s="76">
        <f t="shared" si="4"/>
        <v>100000</v>
      </c>
      <c r="G3" s="76">
        <f t="shared" si="5"/>
        <v>83333</v>
      </c>
      <c r="H3" s="76">
        <f t="shared" si="6"/>
        <v>69444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v>0</v>
      </c>
      <c r="Q3" s="77">
        <v>125</v>
      </c>
      <c r="R3" s="78">
        <v>12500000</v>
      </c>
      <c r="S3" s="78"/>
      <c r="T3" s="77"/>
    </row>
    <row r="4" spans="1:25" x14ac:dyDescent="0.25">
      <c r="A4" s="79">
        <v>3</v>
      </c>
      <c r="B4" s="79">
        <f t="shared" si="0"/>
        <v>250</v>
      </c>
      <c r="C4" s="79">
        <f t="shared" si="1"/>
        <v>300</v>
      </c>
      <c r="D4" s="79">
        <f t="shared" si="2"/>
        <v>360</v>
      </c>
      <c r="E4" s="75">
        <f t="shared" si="3"/>
        <v>22000000</v>
      </c>
      <c r="F4" s="80">
        <f t="shared" si="4"/>
        <v>88000</v>
      </c>
      <c r="G4" s="80">
        <f t="shared" si="5"/>
        <v>73333</v>
      </c>
      <c r="H4" s="80">
        <f t="shared" si="6"/>
        <v>61111</v>
      </c>
      <c r="I4" s="80">
        <f t="shared" si="7"/>
        <v>0</v>
      </c>
      <c r="J4" s="80">
        <f t="shared" si="8"/>
        <v>0</v>
      </c>
      <c r="K4" s="59"/>
      <c r="L4" s="59"/>
      <c r="M4" s="59"/>
      <c r="N4" s="59"/>
      <c r="O4" s="59">
        <v>0</v>
      </c>
      <c r="P4" s="59">
        <f t="shared" si="9"/>
        <v>0</v>
      </c>
      <c r="Q4" s="59">
        <v>250</v>
      </c>
      <c r="R4" s="81">
        <v>22000000</v>
      </c>
      <c r="S4" s="78"/>
      <c r="T4" s="77"/>
    </row>
    <row r="5" spans="1:25" x14ac:dyDescent="0.25">
      <c r="A5" s="79">
        <v>4</v>
      </c>
      <c r="B5" s="79">
        <f t="shared" si="0"/>
        <v>125</v>
      </c>
      <c r="C5" s="79">
        <f t="shared" si="1"/>
        <v>150</v>
      </c>
      <c r="D5" s="79">
        <f t="shared" si="2"/>
        <v>180</v>
      </c>
      <c r="E5" s="75">
        <f t="shared" si="3"/>
        <v>12500000</v>
      </c>
      <c r="F5" s="76">
        <f t="shared" si="4"/>
        <v>100000</v>
      </c>
      <c r="G5" s="76">
        <f t="shared" si="5"/>
        <v>83333</v>
      </c>
      <c r="H5" s="76">
        <f t="shared" si="6"/>
        <v>69444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125</v>
      </c>
      <c r="R5" s="78">
        <v>12500000</v>
      </c>
      <c r="S5" s="78"/>
      <c r="T5" s="77"/>
    </row>
    <row r="6" spans="1:25" x14ac:dyDescent="0.25">
      <c r="A6" s="79">
        <v>5</v>
      </c>
      <c r="B6" s="79">
        <f t="shared" si="0"/>
        <v>250</v>
      </c>
      <c r="C6" s="79">
        <f t="shared" si="1"/>
        <v>300</v>
      </c>
      <c r="D6" s="79">
        <f t="shared" si="2"/>
        <v>360</v>
      </c>
      <c r="E6" s="75">
        <f t="shared" si="3"/>
        <v>22000000</v>
      </c>
      <c r="F6" s="80">
        <f t="shared" si="4"/>
        <v>88000</v>
      </c>
      <c r="G6" s="80">
        <f t="shared" si="5"/>
        <v>73333</v>
      </c>
      <c r="H6" s="80">
        <f t="shared" si="6"/>
        <v>61111</v>
      </c>
      <c r="I6" s="80">
        <f t="shared" si="7"/>
        <v>0</v>
      </c>
      <c r="J6" s="80">
        <f t="shared" si="8"/>
        <v>0</v>
      </c>
      <c r="K6" s="59"/>
      <c r="L6" s="59"/>
      <c r="M6" s="59"/>
      <c r="N6" s="59"/>
      <c r="O6" s="59">
        <v>0</v>
      </c>
      <c r="P6" s="59">
        <f t="shared" si="9"/>
        <v>0</v>
      </c>
      <c r="Q6" s="59">
        <v>250</v>
      </c>
      <c r="R6" s="81">
        <v>22000000</v>
      </c>
      <c r="S6" s="78"/>
      <c r="T6" s="77"/>
    </row>
    <row r="7" spans="1:25" x14ac:dyDescent="0.25">
      <c r="A7" s="79">
        <v>6</v>
      </c>
      <c r="B7" s="79">
        <f t="shared" si="0"/>
        <v>225</v>
      </c>
      <c r="C7" s="79">
        <f t="shared" si="1"/>
        <v>270</v>
      </c>
      <c r="D7" s="79">
        <f t="shared" si="2"/>
        <v>324</v>
      </c>
      <c r="E7" s="75">
        <f t="shared" si="3"/>
        <v>22000000</v>
      </c>
      <c r="F7" s="76">
        <f t="shared" si="4"/>
        <v>97778</v>
      </c>
      <c r="G7" s="76">
        <f t="shared" si="5"/>
        <v>81481</v>
      </c>
      <c r="H7" s="76">
        <f t="shared" si="6"/>
        <v>67901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660</v>
      </c>
      <c r="P7" s="77">
        <f t="shared" si="9"/>
        <v>550</v>
      </c>
      <c r="Q7" s="77">
        <v>225</v>
      </c>
      <c r="R7" s="78">
        <v>22000000</v>
      </c>
      <c r="S7" s="78"/>
      <c r="T7" s="77"/>
    </row>
    <row r="8" spans="1:25" x14ac:dyDescent="0.25">
      <c r="A8" s="79">
        <v>7</v>
      </c>
      <c r="B8" s="79">
        <f t="shared" si="0"/>
        <v>0</v>
      </c>
      <c r="C8" s="79">
        <f t="shared" si="1"/>
        <v>0</v>
      </c>
      <c r="D8" s="79">
        <f t="shared" si="2"/>
        <v>0</v>
      </c>
      <c r="E8" s="75">
        <f t="shared" si="3"/>
        <v>0</v>
      </c>
      <c r="F8" s="80" t="e">
        <f t="shared" si="4"/>
        <v>#DIV/0!</v>
      </c>
      <c r="G8" s="80" t="e">
        <f t="shared" si="5"/>
        <v>#DIV/0!</v>
      </c>
      <c r="H8" s="80" t="e">
        <f t="shared" si="6"/>
        <v>#DIV/0!</v>
      </c>
      <c r="I8" s="80">
        <f t="shared" si="7"/>
        <v>0</v>
      </c>
      <c r="J8" s="80">
        <f t="shared" si="8"/>
        <v>0</v>
      </c>
      <c r="K8" s="59"/>
      <c r="L8" s="59"/>
      <c r="M8" s="59"/>
      <c r="N8" s="59"/>
      <c r="O8" s="59">
        <v>0</v>
      </c>
      <c r="P8" s="59"/>
      <c r="Q8" s="59">
        <v>0</v>
      </c>
      <c r="R8" s="81"/>
      <c r="S8" s="78"/>
      <c r="T8" s="77"/>
    </row>
    <row r="9" spans="1:25" x14ac:dyDescent="0.25">
      <c r="A9" s="79">
        <v>8</v>
      </c>
      <c r="B9" s="79">
        <f t="shared" si="0"/>
        <v>0</v>
      </c>
      <c r="C9" s="79">
        <f t="shared" si="1"/>
        <v>0</v>
      </c>
      <c r="D9" s="79">
        <f t="shared" si="2"/>
        <v>0</v>
      </c>
      <c r="E9" s="75">
        <f t="shared" si="3"/>
        <v>0</v>
      </c>
      <c r="F9" s="80" t="e">
        <f t="shared" si="4"/>
        <v>#DIV/0!</v>
      </c>
      <c r="G9" s="80" t="e">
        <f t="shared" si="5"/>
        <v>#DIV/0!</v>
      </c>
      <c r="H9" s="80" t="e">
        <f t="shared" si="6"/>
        <v>#DIV/0!</v>
      </c>
      <c r="I9" s="80">
        <f t="shared" si="7"/>
        <v>0</v>
      </c>
      <c r="J9" s="80">
        <f t="shared" si="8"/>
        <v>0</v>
      </c>
      <c r="K9" s="59"/>
      <c r="L9" s="59"/>
      <c r="M9" s="59"/>
      <c r="N9" s="59"/>
      <c r="O9" s="59">
        <v>0</v>
      </c>
      <c r="P9" s="59">
        <f t="shared" si="9"/>
        <v>0</v>
      </c>
      <c r="Q9" s="59">
        <v>0</v>
      </c>
      <c r="R9" s="81"/>
      <c r="S9" s="78"/>
      <c r="T9" s="77"/>
    </row>
    <row r="10" spans="1:25" x14ac:dyDescent="0.25">
      <c r="A10" s="79">
        <v>9</v>
      </c>
      <c r="B10" s="79">
        <f t="shared" si="0"/>
        <v>0</v>
      </c>
      <c r="C10" s="79">
        <f t="shared" si="1"/>
        <v>0</v>
      </c>
      <c r="D10" s="79">
        <f t="shared" si="2"/>
        <v>0</v>
      </c>
      <c r="E10" s="75">
        <f t="shared" si="3"/>
        <v>0</v>
      </c>
      <c r="F10" s="76" t="e">
        <f t="shared" si="4"/>
        <v>#DIV/0!</v>
      </c>
      <c r="G10" s="76" t="e">
        <f t="shared" si="5"/>
        <v>#DIV/0!</v>
      </c>
      <c r="H10" s="76" t="e">
        <f t="shared" si="6"/>
        <v>#DIV/0!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f t="shared" ref="Q10" si="10">P10/1.2</f>
        <v>0</v>
      </c>
      <c r="R10" s="78">
        <v>0</v>
      </c>
      <c r="S10" s="78"/>
      <c r="T10" s="77"/>
      <c r="Y10" s="78">
        <v>22500000</v>
      </c>
    </row>
    <row r="11" spans="1:25" x14ac:dyDescent="0.25">
      <c r="A11" s="79">
        <v>10</v>
      </c>
      <c r="B11" s="79">
        <f t="shared" si="0"/>
        <v>0</v>
      </c>
      <c r="C11" s="79">
        <f t="shared" si="1"/>
        <v>0</v>
      </c>
      <c r="D11" s="79">
        <f t="shared" si="2"/>
        <v>0</v>
      </c>
      <c r="E11" s="75">
        <f t="shared" si="3"/>
        <v>0</v>
      </c>
      <c r="F11" s="79" t="e">
        <f t="shared" si="4"/>
        <v>#DIV/0!</v>
      </c>
      <c r="G11" s="79" t="e">
        <f t="shared" si="5"/>
        <v>#DIV/0!</v>
      </c>
      <c r="H11" s="79" t="e">
        <f t="shared" si="6"/>
        <v>#DIV/0!</v>
      </c>
      <c r="I11" s="79">
        <f t="shared" si="7"/>
        <v>0</v>
      </c>
      <c r="J11" s="79">
        <f t="shared" si="8"/>
        <v>0</v>
      </c>
      <c r="K11" s="42"/>
      <c r="L11" s="42"/>
      <c r="M11" s="42"/>
      <c r="N11" s="42"/>
      <c r="O11" s="42">
        <v>0</v>
      </c>
      <c r="P11" s="42">
        <f t="shared" ref="P11:P15" si="11">O11/1.2</f>
        <v>0</v>
      </c>
      <c r="Q11" s="42">
        <f t="shared" ref="Q11:Q15" si="12">P11/1.2</f>
        <v>0</v>
      </c>
      <c r="R11" s="52">
        <v>0</v>
      </c>
      <c r="S11" s="52"/>
      <c r="T11" s="42"/>
      <c r="Y11" s="78">
        <v>12500000</v>
      </c>
    </row>
    <row r="12" spans="1:25" x14ac:dyDescent="0.25">
      <c r="A12" s="79">
        <v>11</v>
      </c>
      <c r="B12" s="79">
        <f t="shared" si="0"/>
        <v>0</v>
      </c>
      <c r="C12" s="79">
        <f t="shared" si="1"/>
        <v>0</v>
      </c>
      <c r="D12" s="79">
        <f t="shared" si="2"/>
        <v>0</v>
      </c>
      <c r="E12" s="75">
        <f t="shared" si="3"/>
        <v>0</v>
      </c>
      <c r="F12" s="79" t="e">
        <f t="shared" si="4"/>
        <v>#DIV/0!</v>
      </c>
      <c r="G12" s="79" t="e">
        <f t="shared" si="5"/>
        <v>#DIV/0!</v>
      </c>
      <c r="H12" s="79" t="e">
        <f t="shared" si="6"/>
        <v>#DIV/0!</v>
      </c>
      <c r="I12" s="79">
        <f t="shared" si="7"/>
        <v>0</v>
      </c>
      <c r="J12" s="79">
        <f t="shared" si="8"/>
        <v>0</v>
      </c>
      <c r="K12" s="42"/>
      <c r="L12" s="42"/>
      <c r="M12" s="42"/>
      <c r="N12" s="42"/>
      <c r="O12" s="42">
        <v>0</v>
      </c>
      <c r="P12" s="42">
        <f t="shared" si="11"/>
        <v>0</v>
      </c>
      <c r="Q12" s="42">
        <f t="shared" si="12"/>
        <v>0</v>
      </c>
      <c r="R12" s="52">
        <v>0</v>
      </c>
      <c r="S12" s="52"/>
      <c r="T12" s="42"/>
      <c r="Y12" s="81">
        <v>22000000</v>
      </c>
    </row>
    <row r="13" spans="1:25" x14ac:dyDescent="0.25">
      <c r="A13" s="79">
        <v>12</v>
      </c>
      <c r="B13" s="79">
        <f t="shared" si="0"/>
        <v>0</v>
      </c>
      <c r="C13" s="79">
        <f t="shared" si="1"/>
        <v>0</v>
      </c>
      <c r="D13" s="79">
        <f t="shared" si="2"/>
        <v>0</v>
      </c>
      <c r="E13" s="75">
        <f t="shared" si="3"/>
        <v>0</v>
      </c>
      <c r="F13" s="79" t="e">
        <f t="shared" si="4"/>
        <v>#DIV/0!</v>
      </c>
      <c r="G13" s="79" t="e">
        <f t="shared" si="5"/>
        <v>#DIV/0!</v>
      </c>
      <c r="H13" s="79" t="e">
        <f t="shared" si="6"/>
        <v>#DIV/0!</v>
      </c>
      <c r="I13" s="79">
        <f t="shared" si="7"/>
        <v>0</v>
      </c>
      <c r="J13" s="79">
        <f t="shared" si="8"/>
        <v>0</v>
      </c>
      <c r="K13" s="42"/>
      <c r="L13" s="42"/>
      <c r="M13" s="42"/>
      <c r="N13" s="42"/>
      <c r="O13" s="42">
        <v>0</v>
      </c>
      <c r="P13" s="42">
        <f t="shared" si="11"/>
        <v>0</v>
      </c>
      <c r="Q13" s="42">
        <f t="shared" si="12"/>
        <v>0</v>
      </c>
      <c r="R13" s="52">
        <v>0</v>
      </c>
      <c r="S13" s="52"/>
      <c r="T13" s="42"/>
      <c r="Y13" s="78">
        <v>12500000</v>
      </c>
    </row>
    <row r="14" spans="1:25" x14ac:dyDescent="0.25">
      <c r="A14" s="79">
        <v>13</v>
      </c>
      <c r="B14" s="79">
        <f t="shared" si="0"/>
        <v>0</v>
      </c>
      <c r="C14" s="79">
        <f t="shared" si="1"/>
        <v>0</v>
      </c>
      <c r="D14" s="79">
        <f t="shared" si="2"/>
        <v>0</v>
      </c>
      <c r="E14" s="75">
        <f t="shared" si="3"/>
        <v>0</v>
      </c>
      <c r="F14" s="79" t="e">
        <f t="shared" si="4"/>
        <v>#DIV/0!</v>
      </c>
      <c r="G14" s="79" t="e">
        <f t="shared" si="5"/>
        <v>#DIV/0!</v>
      </c>
      <c r="H14" s="79" t="e">
        <f t="shared" si="6"/>
        <v>#DIV/0!</v>
      </c>
      <c r="I14" s="79">
        <f t="shared" si="7"/>
        <v>0</v>
      </c>
      <c r="J14" s="79">
        <f t="shared" si="8"/>
        <v>0</v>
      </c>
      <c r="K14" s="42"/>
      <c r="L14" s="42"/>
      <c r="M14" s="42"/>
      <c r="N14" s="42"/>
      <c r="O14" s="42">
        <v>0</v>
      </c>
      <c r="P14" s="42">
        <f t="shared" si="11"/>
        <v>0</v>
      </c>
      <c r="Q14" s="42">
        <f t="shared" si="12"/>
        <v>0</v>
      </c>
      <c r="R14" s="52">
        <v>0</v>
      </c>
      <c r="S14" s="52"/>
      <c r="T14" s="42"/>
      <c r="Y14" s="81">
        <v>22000000</v>
      </c>
    </row>
    <row r="15" spans="1:25" x14ac:dyDescent="0.25">
      <c r="A15" s="79">
        <v>14</v>
      </c>
      <c r="B15" s="79">
        <f t="shared" si="0"/>
        <v>0</v>
      </c>
      <c r="C15" s="79">
        <f t="shared" si="1"/>
        <v>0</v>
      </c>
      <c r="D15" s="79">
        <f t="shared" si="2"/>
        <v>0</v>
      </c>
      <c r="E15" s="75">
        <f t="shared" si="3"/>
        <v>0</v>
      </c>
      <c r="F15" s="79" t="e">
        <f t="shared" si="4"/>
        <v>#DIV/0!</v>
      </c>
      <c r="G15" s="79" t="e">
        <f t="shared" si="5"/>
        <v>#DIV/0!</v>
      </c>
      <c r="H15" s="79" t="e">
        <f t="shared" si="6"/>
        <v>#DIV/0!</v>
      </c>
      <c r="I15" s="79">
        <f t="shared" si="7"/>
        <v>0</v>
      </c>
      <c r="J15" s="79">
        <f t="shared" si="8"/>
        <v>0</v>
      </c>
      <c r="K15" s="42"/>
      <c r="L15" s="42"/>
      <c r="M15" s="42"/>
      <c r="N15" s="42"/>
      <c r="O15" s="42">
        <v>0</v>
      </c>
      <c r="P15" s="42">
        <f t="shared" si="11"/>
        <v>0</v>
      </c>
      <c r="Q15" s="42">
        <f t="shared" si="12"/>
        <v>0</v>
      </c>
      <c r="R15" s="52">
        <v>0</v>
      </c>
      <c r="S15" s="52"/>
      <c r="T15" s="42"/>
    </row>
    <row r="16" spans="1:25" x14ac:dyDescent="0.25">
      <c r="A16" s="79">
        <v>15</v>
      </c>
      <c r="B16" s="79">
        <f t="shared" si="0"/>
        <v>0</v>
      </c>
      <c r="C16" s="79">
        <f t="shared" si="1"/>
        <v>0</v>
      </c>
      <c r="D16" s="79">
        <f t="shared" si="2"/>
        <v>0</v>
      </c>
      <c r="E16" s="75">
        <f t="shared" si="3"/>
        <v>0</v>
      </c>
      <c r="F16" s="79" t="e">
        <f t="shared" ref="F16" si="13">ROUND((E16/B16),0)</f>
        <v>#DIV/0!</v>
      </c>
      <c r="G16" s="79" t="e">
        <f t="shared" ref="G16" si="14">ROUND((E16/C16),0)</f>
        <v>#DIV/0!</v>
      </c>
      <c r="H16" s="79" t="e">
        <f t="shared" ref="H16" si="15">ROUND((E16/D16),0)</f>
        <v>#DIV/0!</v>
      </c>
      <c r="I16" s="79">
        <f t="shared" ref="I16" si="16">T16</f>
        <v>0</v>
      </c>
      <c r="J16" s="79">
        <f t="shared" ref="J16" si="17">U16</f>
        <v>0</v>
      </c>
      <c r="K16" s="42"/>
      <c r="L16" s="42"/>
      <c r="M16" s="42"/>
      <c r="N16" s="42"/>
      <c r="O16" s="42">
        <v>0</v>
      </c>
      <c r="P16" s="42">
        <f t="shared" ref="P16" si="18">O16/1.2</f>
        <v>0</v>
      </c>
      <c r="Q16" s="42">
        <f t="shared" ref="Q16" si="19">P16/1.2</f>
        <v>0</v>
      </c>
      <c r="R16" s="52">
        <v>0</v>
      </c>
      <c r="S16" s="52"/>
      <c r="T16" s="42"/>
    </row>
    <row r="17" spans="1:24" x14ac:dyDescent="0.25">
      <c r="A17" s="79">
        <v>16</v>
      </c>
      <c r="B17" s="79">
        <f t="shared" ref="B17:B21" si="20">Q17</f>
        <v>0</v>
      </c>
      <c r="C17" s="79">
        <f t="shared" ref="C17:C21" si="21">B17*1.2</f>
        <v>0</v>
      </c>
      <c r="D17" s="79">
        <f t="shared" ref="D17:D21" si="22">C17*1.2</f>
        <v>0</v>
      </c>
      <c r="E17" s="75">
        <f t="shared" ref="E17:E21" si="23">R17</f>
        <v>0</v>
      </c>
      <c r="F17" s="79" t="e">
        <f t="shared" ref="F17" si="24">ROUND((E17/B17),0)</f>
        <v>#DIV/0!</v>
      </c>
      <c r="G17" s="79" t="e">
        <f t="shared" ref="G17" si="25">ROUND((E17/C17),0)</f>
        <v>#DIV/0!</v>
      </c>
      <c r="H17" s="79" t="e">
        <f t="shared" ref="H17" si="26">ROUND((E17/D17),0)</f>
        <v>#DIV/0!</v>
      </c>
      <c r="I17" s="79">
        <f t="shared" ref="I17" si="27">T17</f>
        <v>0</v>
      </c>
      <c r="J17" s="79">
        <f t="shared" ref="J17" si="28">U17</f>
        <v>0</v>
      </c>
      <c r="K17" s="42"/>
      <c r="L17" s="42"/>
      <c r="M17" s="42"/>
      <c r="N17" s="42"/>
      <c r="O17" s="42">
        <v>0</v>
      </c>
      <c r="P17" s="42">
        <f t="shared" ref="P17" si="29">O17/1.2</f>
        <v>0</v>
      </c>
      <c r="Q17" s="42">
        <f t="shared" ref="Q17" si="30">P17/1.2</f>
        <v>0</v>
      </c>
      <c r="R17" s="52">
        <v>0</v>
      </c>
      <c r="S17" s="52"/>
      <c r="T17" s="42"/>
    </row>
    <row r="18" spans="1:24" x14ac:dyDescent="0.25">
      <c r="A18" s="79">
        <v>17</v>
      </c>
      <c r="B18" s="79">
        <f t="shared" si="20"/>
        <v>0</v>
      </c>
      <c r="C18" s="79">
        <f t="shared" si="21"/>
        <v>0</v>
      </c>
      <c r="D18" s="79">
        <f t="shared" si="22"/>
        <v>0</v>
      </c>
      <c r="E18" s="75">
        <f t="shared" si="23"/>
        <v>0</v>
      </c>
      <c r="F18" s="79" t="e">
        <f t="shared" ref="F18:F21" si="31">ROUND((E18/B18),0)</f>
        <v>#DIV/0!</v>
      </c>
      <c r="G18" s="79" t="e">
        <f t="shared" ref="G18:G21" si="32">ROUND((E18/C18),0)</f>
        <v>#DIV/0!</v>
      </c>
      <c r="H18" s="79" t="e">
        <f t="shared" ref="H18:H21" si="33">ROUND((E18/D18),0)</f>
        <v>#DIV/0!</v>
      </c>
      <c r="I18" s="79">
        <f t="shared" ref="I18:J21" si="34">T18</f>
        <v>0</v>
      </c>
      <c r="J18" s="79">
        <f t="shared" si="34"/>
        <v>0</v>
      </c>
      <c r="K18" s="42"/>
      <c r="L18" s="42"/>
      <c r="M18" s="42"/>
      <c r="N18" s="42"/>
      <c r="O18" s="42">
        <v>0</v>
      </c>
      <c r="P18" s="42">
        <f t="shared" ref="P18" si="35">O18/1.2</f>
        <v>0</v>
      </c>
      <c r="Q18" s="42">
        <f t="shared" ref="Q18:Q21" si="36">P18/1.2</f>
        <v>0</v>
      </c>
      <c r="R18" s="52">
        <v>0</v>
      </c>
      <c r="S18" s="52"/>
      <c r="T18" s="42"/>
    </row>
    <row r="19" spans="1:24" x14ac:dyDescent="0.25">
      <c r="A19" s="79">
        <v>18</v>
      </c>
      <c r="B19" s="79">
        <f t="shared" si="20"/>
        <v>0</v>
      </c>
      <c r="C19" s="79">
        <f t="shared" si="21"/>
        <v>0</v>
      </c>
      <c r="D19" s="79">
        <f t="shared" si="22"/>
        <v>0</v>
      </c>
      <c r="E19" s="75">
        <f t="shared" si="23"/>
        <v>0</v>
      </c>
      <c r="F19" s="79" t="e">
        <f t="shared" si="31"/>
        <v>#DIV/0!</v>
      </c>
      <c r="G19" s="79" t="e">
        <f t="shared" si="32"/>
        <v>#DIV/0!</v>
      </c>
      <c r="H19" s="79" t="e">
        <f t="shared" si="33"/>
        <v>#DIV/0!</v>
      </c>
      <c r="I19" s="79">
        <f t="shared" si="34"/>
        <v>0</v>
      </c>
      <c r="J19" s="79">
        <f t="shared" si="34"/>
        <v>0</v>
      </c>
      <c r="K19" s="42"/>
      <c r="L19" s="42"/>
      <c r="M19" s="42"/>
      <c r="N19" s="42"/>
      <c r="O19" s="42">
        <v>0</v>
      </c>
      <c r="P19" s="42">
        <f>O19/1.2</f>
        <v>0</v>
      </c>
      <c r="Q19" s="42">
        <f t="shared" si="36"/>
        <v>0</v>
      </c>
      <c r="R19" s="52">
        <v>0</v>
      </c>
      <c r="S19" s="52"/>
      <c r="T19" s="42"/>
    </row>
    <row r="20" spans="1:24" x14ac:dyDescent="0.25">
      <c r="A20" s="79">
        <v>19</v>
      </c>
      <c r="B20" s="79">
        <f t="shared" ref="B20" si="37">Q20</f>
        <v>0</v>
      </c>
      <c r="C20" s="79">
        <f t="shared" ref="C20" si="38">B20*1.2</f>
        <v>0</v>
      </c>
      <c r="D20" s="79">
        <f t="shared" ref="D20" si="39">C20*1.2</f>
        <v>0</v>
      </c>
      <c r="E20" s="75">
        <f t="shared" ref="E20" si="40">R20</f>
        <v>0</v>
      </c>
      <c r="F20" s="79" t="e">
        <f t="shared" ref="F20" si="41">ROUND((E20/B20),0)</f>
        <v>#DIV/0!</v>
      </c>
      <c r="G20" s="79" t="e">
        <f t="shared" ref="G20" si="42">ROUND((E20/C20),0)</f>
        <v>#DIV/0!</v>
      </c>
      <c r="H20" s="79" t="e">
        <f t="shared" ref="H20" si="43">ROUND((E20/D20),0)</f>
        <v>#DIV/0!</v>
      </c>
      <c r="I20" s="79">
        <f t="shared" ref="I20" si="44">T20</f>
        <v>0</v>
      </c>
      <c r="J20" s="79">
        <f t="shared" ref="J20" si="45">U20</f>
        <v>0</v>
      </c>
      <c r="K20" s="42"/>
      <c r="L20" s="42"/>
      <c r="M20" s="42"/>
      <c r="N20" s="42"/>
      <c r="O20" s="42">
        <v>0</v>
      </c>
      <c r="P20" s="42">
        <f t="shared" ref="P20" si="46">O20/1.2</f>
        <v>0</v>
      </c>
      <c r="Q20" s="42">
        <f t="shared" ref="Q20" si="47">P20/1.2</f>
        <v>0</v>
      </c>
      <c r="R20" s="52">
        <v>0</v>
      </c>
      <c r="S20" s="52"/>
      <c r="T20" s="42"/>
    </row>
    <row r="21" spans="1:24" x14ac:dyDescent="0.25">
      <c r="A21" s="79">
        <v>20</v>
      </c>
      <c r="B21" s="79">
        <f t="shared" si="20"/>
        <v>0</v>
      </c>
      <c r="C21" s="79">
        <f t="shared" si="21"/>
        <v>0</v>
      </c>
      <c r="D21" s="79">
        <f t="shared" si="22"/>
        <v>0</v>
      </c>
      <c r="E21" s="75">
        <f t="shared" si="23"/>
        <v>0</v>
      </c>
      <c r="F21" s="79" t="e">
        <f t="shared" si="31"/>
        <v>#DIV/0!</v>
      </c>
      <c r="G21" s="79" t="e">
        <f t="shared" si="32"/>
        <v>#DIV/0!</v>
      </c>
      <c r="H21" s="79" t="e">
        <f t="shared" si="33"/>
        <v>#DIV/0!</v>
      </c>
      <c r="I21" s="79">
        <f t="shared" si="34"/>
        <v>0</v>
      </c>
      <c r="J21" s="79">
        <f t="shared" si="34"/>
        <v>0</v>
      </c>
      <c r="K21" s="42"/>
      <c r="L21" s="42"/>
      <c r="M21" s="42"/>
      <c r="N21" s="42"/>
      <c r="O21" s="42">
        <v>0</v>
      </c>
      <c r="P21" s="42">
        <f>O21/1.2</f>
        <v>0</v>
      </c>
      <c r="Q21" s="42">
        <f t="shared" si="36"/>
        <v>0</v>
      </c>
      <c r="R21" s="52">
        <v>0</v>
      </c>
      <c r="S21" s="52"/>
      <c r="T21" s="42"/>
    </row>
    <row r="22" spans="1:24" s="6" customFormat="1" x14ac:dyDescent="0.25">
      <c r="X22" s="76" t="e">
        <f t="shared" ref="X22:X26" si="48">ROUND((W22/T22),0)</f>
        <v>#DIV/0!</v>
      </c>
    </row>
    <row r="23" spans="1:24" s="6" customFormat="1" x14ac:dyDescent="0.25">
      <c r="X23" s="76" t="e">
        <f t="shared" si="48"/>
        <v>#DIV/0!</v>
      </c>
    </row>
    <row r="24" spans="1:24" s="6" customFormat="1" x14ac:dyDescent="0.25">
      <c r="F24" s="69"/>
      <c r="X24" s="80" t="e">
        <f t="shared" si="48"/>
        <v>#DIV/0!</v>
      </c>
    </row>
    <row r="25" spans="1:24" s="6" customFormat="1" x14ac:dyDescent="0.25">
      <c r="F25" s="70"/>
      <c r="X25" s="76" t="e">
        <f t="shared" si="48"/>
        <v>#DIV/0!</v>
      </c>
    </row>
    <row r="26" spans="1:24" s="6" customFormat="1" x14ac:dyDescent="0.25">
      <c r="F26" s="70"/>
      <c r="X26" s="80" t="e">
        <f t="shared" si="48"/>
        <v>#DIV/0!</v>
      </c>
    </row>
    <row r="27" spans="1:24" s="6" customFormat="1" x14ac:dyDescent="0.25">
      <c r="F27" s="70"/>
    </row>
    <row r="28" spans="1:24" s="6" customFormat="1" x14ac:dyDescent="0.25">
      <c r="C28" s="68" t="s">
        <v>74</v>
      </c>
      <c r="D28" s="68" t="s">
        <v>83</v>
      </c>
      <c r="F28" s="53" t="s">
        <v>84</v>
      </c>
      <c r="G28" s="53">
        <v>347</v>
      </c>
      <c r="R28" s="6">
        <v>89286</v>
      </c>
    </row>
    <row r="29" spans="1:24" s="6" customFormat="1" x14ac:dyDescent="0.25">
      <c r="C29" s="68" t="s">
        <v>1</v>
      </c>
      <c r="D29" s="68">
        <v>2333000</v>
      </c>
      <c r="F29" s="53" t="s">
        <v>71</v>
      </c>
      <c r="G29" s="53"/>
      <c r="H29" s="6">
        <f>G29/G28</f>
        <v>0</v>
      </c>
      <c r="R29" s="6">
        <v>100000</v>
      </c>
    </row>
    <row r="30" spans="1:24" s="6" customFormat="1" x14ac:dyDescent="0.25">
      <c r="F30" s="53" t="s">
        <v>72</v>
      </c>
      <c r="G30" s="53">
        <v>7300</v>
      </c>
      <c r="J30" s="6" t="s">
        <v>85</v>
      </c>
      <c r="R30" s="6">
        <v>88000</v>
      </c>
    </row>
    <row r="31" spans="1:24" s="6" customFormat="1" x14ac:dyDescent="0.25">
      <c r="C31" s="71"/>
      <c r="D31" s="71"/>
      <c r="F31" s="71" t="s">
        <v>73</v>
      </c>
      <c r="G31" s="71">
        <f>G28*G30</f>
        <v>2533100</v>
      </c>
      <c r="H31" s="6">
        <f>G31/D29</f>
        <v>1.0857693956279468</v>
      </c>
      <c r="J31" s="6">
        <f>G31*0.025/12</f>
        <v>5277.291666666667</v>
      </c>
      <c r="R31" s="6">
        <v>100000</v>
      </c>
    </row>
    <row r="32" spans="1:24" s="6" customFormat="1" x14ac:dyDescent="0.25">
      <c r="C32" s="71"/>
      <c r="D32" s="71"/>
      <c r="F32" s="71" t="s">
        <v>24</v>
      </c>
      <c r="G32" s="71">
        <f>G31*90%</f>
        <v>2279790</v>
      </c>
    </row>
    <row r="33" spans="3:19" s="6" customFormat="1" x14ac:dyDescent="0.25">
      <c r="C33" s="71"/>
      <c r="D33" s="71"/>
      <c r="F33" s="71" t="s">
        <v>25</v>
      </c>
      <c r="G33" s="71">
        <f>G31*80%</f>
        <v>2026480</v>
      </c>
      <c r="R33" s="6">
        <f>SUM(R28:R32)</f>
        <v>377286</v>
      </c>
      <c r="S33" s="6">
        <f>R33/4</f>
        <v>94321.5</v>
      </c>
    </row>
    <row r="34" spans="3:19" s="6" customFormat="1" x14ac:dyDescent="0.25">
      <c r="C34" s="71"/>
      <c r="D34" s="71"/>
    </row>
    <row r="35" spans="3:19" s="6" customFormat="1" x14ac:dyDescent="0.25">
      <c r="C35" s="71"/>
      <c r="D35" s="71"/>
    </row>
    <row r="36" spans="3:19" s="6" customFormat="1" x14ac:dyDescent="0.25"/>
    <row r="37" spans="3:19" s="6" customFormat="1" x14ac:dyDescent="0.25"/>
    <row r="38" spans="3:19" s="6" customFormat="1" x14ac:dyDescent="0.25"/>
    <row r="39" spans="3:19" s="6" customFormat="1" x14ac:dyDescent="0.25"/>
    <row r="40" spans="3:19" s="6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4" workbookViewId="0">
      <selection activeCell="A4" sqref="A4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2023-08-30T06:00:54Z</dcterms:modified>
</cp:coreProperties>
</file>