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JSB_Vasai (West)_Dnyaneshwar Baliram Kadam\"/>
    </mc:Choice>
  </mc:AlternateContent>
  <xr:revisionPtr revIDLastSave="0" documentId="13_ncr:1_{4FB7726F-CE99-4BD9-805F-B22FD3915140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9" i="4" l="1"/>
  <c r="Q9" i="4" s="1"/>
  <c r="B9" i="4" s="1"/>
  <c r="C9" i="4" s="1"/>
  <c r="D9" i="4" s="1"/>
  <c r="C25" i="25"/>
  <c r="D19" i="23"/>
  <c r="H28" i="4"/>
  <c r="I29" i="4"/>
  <c r="C5" i="25"/>
  <c r="C4" i="25"/>
  <c r="Q7" i="4"/>
  <c r="B7" i="4"/>
  <c r="C7" i="4" s="1"/>
  <c r="D7" i="4" s="1"/>
  <c r="P6" i="4"/>
  <c r="Q4" i="4"/>
  <c r="B4" i="4" s="1"/>
  <c r="C4" i="4" s="1"/>
  <c r="D4" i="4" s="1"/>
  <c r="Q3" i="4"/>
  <c r="P2" i="4"/>
  <c r="Q2" i="4"/>
  <c r="P3" i="4"/>
  <c r="B3" i="4" s="1"/>
  <c r="C3" i="4" s="1"/>
  <c r="D3" i="4" s="1"/>
  <c r="P4" i="4"/>
  <c r="P5" i="4"/>
  <c r="B6" i="4"/>
  <c r="C6" i="4" s="1"/>
  <c r="P8" i="4"/>
  <c r="Q8" i="4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I28" i="4" l="1"/>
  <c r="I31" i="4"/>
  <c r="D21" i="23"/>
  <c r="D20" i="23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<sst xmlns="http://schemas.openxmlformats.org/spreadsheetml/2006/main" count="131" uniqueCount="90">
  <si>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</si>
  <si>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</si>
  <si>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</si>
  <si>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</si>
  <si>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</si>
  <si>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</si>
  <si>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</si>
  <si>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</si>
  <si>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</si>
  <si>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</si>
  <si>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</si>
  <si>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</si>
  <si>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</si>
  <si>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</si>
  <si>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</si>
  <si>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</si>
  <si>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</si>
  <si>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</si>
  <si>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</si>
  <si>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</si>
  <si>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</si>
  <si>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</si>
  <si>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</si>
  <si>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</si>
  <si>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</si>
  <si>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</si>
  <si>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</si>
  <si>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</si>
  <si>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</si>
  <si>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</si>
  <si>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</si>
  <si>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</si>
  <si>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</si>
  <si>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</si>
  <si>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</si>
  <si>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</si>
  <si>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</si>
  <si>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</si>
  <si>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</si>
  <si>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</si>
  <si>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</si>
  <si>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</si>
  <si>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</si>
  <si>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</si>
  <si>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</si>
  <si>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</si>
  <si>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</si>
  <si>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</si>
  <si>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</si>
  <si>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</si>
  <si>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</si>
  <si>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</si>
  <si>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</si>
  <si>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</si>
  <si>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</si>
  <si>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</si>
  <si>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</si>
  <si>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</si>
  <si>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</si>
  <si>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</si>
  <si>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</si>
  <si>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</si>
  <si>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</si>
  <si>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</si>
  <si>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</si>
  <si>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</si>
  <si>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</si>
  <si>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</si>
  <si>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</si>
  <si>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</si>
  <si>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</si>
  <si>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</si>
  <si>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</si>
  <si>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</si>
  <si>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</si>
  <si>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</si>
  <si>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</si>
  <si>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</si>
  <si>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</si>
  <si>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</si>
  <si>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</si>
  <si>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</si>
  <si>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</si>
  <si>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</si>
  <si>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</si>
  <si>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10.02.2022</t>
  </si>
  <si>
    <t>IGR-18.04.23</t>
  </si>
  <si>
    <t>IGR-16.01.23</t>
  </si>
  <si>
    <t>IGR-04.05.23</t>
  </si>
  <si>
    <t>OC - 2003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</si>
</sst>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87027F-D66D-A9CA-FBA8-B3C8E60BB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A70CC8-17F9-18CB-890D-5C59A6204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F6CEC7-135A-61D1-B3E2-D0991E993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307055</xdr:colOff>
      <xdr:row>49</xdr:row>
      <xdr:rowOff>20282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ECDF50-F29B-1526-1141-01342C730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56655" cy="8830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459476</xdr:colOff>
      <xdr:row>46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F8426A-7D87-4F64-B8D8-BE0EA39A7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09076" cy="89356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202095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BDEB15-B537-8741-02CE-9BDD650E0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32495" cy="9059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24</xdr:col>
      <xdr:colOff>240200</xdr:colOff>
      <xdr:row>95</xdr:row>
      <xdr:rowOff>115539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7C33EB-D12F-6113-5F72-53A34BB87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34500"/>
          <a:ext cx="14870600" cy="8878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5"/>
  <sheetViews>
    <sheetView workbookViewId="0">
      <selection activeCell="C25" sqref="C2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78</v>
      </c>
      <c r="C3" s="56">
        <v>69400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84</v>
      </c>
      <c r="C4" s="56">
        <f>C3*20%</f>
        <v>13880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79</v>
      </c>
      <c r="C5" s="61">
        <f>C3-C4</f>
        <v>55520</v>
      </c>
      <c r="D5" s="62" t="s">
        <v>62</v>
      </c>
      <c r="E5" s="63">
        <f>C5/10.764</f>
        <v>5157.9338535860279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80</v>
      </c>
      <c r="C6" s="56">
        <v>19200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81</v>
      </c>
      <c r="C7" s="56">
        <f>C5-C6</f>
        <v>36320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82</v>
      </c>
      <c r="C8" s="56">
        <f>C7*D13%</f>
        <v>29056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83</v>
      </c>
      <c r="C9" s="61">
        <f>C6+C8</f>
        <v>48256</v>
      </c>
      <c r="D9" s="62" t="s">
        <v>62</v>
      </c>
      <c r="E9" s="63">
        <f>C9/10.764</f>
        <v>4483.0917874396137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2023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2003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20</v>
      </c>
      <c r="D13" s="69">
        <f>D12-C13</f>
        <v>80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  <row r="25" spans="2:6" x14ac:dyDescent="0.25">
      <c r="C25">
        <f>69400/10.764</f>
        <v>6447.4173169825344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A50" sqref="A5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13" sqref="M13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>
        <v>12.7</v>
      </c>
      <c r="M5" s="45">
        <v>9.1999999999999993</v>
      </c>
      <c r="N5" s="45">
        <f t="shared" ref="N5:N11" si="6">L5*M5</f>
        <v>116.83999999999999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>
        <v>3.6</v>
      </c>
      <c r="M6" s="45">
        <v>4</v>
      </c>
      <c r="N6" s="45">
        <f t="shared" si="6"/>
        <v>14.4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>
        <v>6.5</v>
      </c>
      <c r="M7" s="45">
        <v>7</v>
      </c>
      <c r="N7" s="45">
        <f t="shared" si="6"/>
        <v>45.5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>
        <v>3.8</v>
      </c>
      <c r="M8" s="45">
        <v>4.2</v>
      </c>
      <c r="N8" s="45">
        <f t="shared" si="6"/>
        <v>15.959999999999999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>
        <v>3.6</v>
      </c>
      <c r="M9" s="45">
        <v>3.6</v>
      </c>
      <c r="N9" s="45">
        <f t="shared" si="6"/>
        <v>12.96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205.66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J30" sqref="J30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7000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4500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40</v>
      </c>
      <c r="D8" s="26">
        <v>2003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30</v>
      </c>
      <c r="D10" s="26"/>
      <c r="F10" s="19"/>
    </row>
    <row r="11" spans="1:6" x14ac:dyDescent="0.25">
      <c r="A11" s="16"/>
      <c r="B11" s="27"/>
      <c r="C11" s="28">
        <f>C10%</f>
        <v>0.3</v>
      </c>
      <c r="D11" s="28"/>
      <c r="F11" s="19"/>
    </row>
    <row r="12" spans="1:6" x14ac:dyDescent="0.25">
      <c r="A12" s="16" t="s">
        <v>21</v>
      </c>
      <c r="B12" s="20"/>
      <c r="C12" s="21">
        <f>C6*C11</f>
        <v>750</v>
      </c>
      <c r="D12" s="24"/>
      <c r="F12" s="19"/>
    </row>
    <row r="13" spans="1:6" x14ac:dyDescent="0.25">
      <c r="A13" s="16" t="s">
        <v>22</v>
      </c>
      <c r="B13" s="20"/>
      <c r="C13" s="21">
        <f>C6-C12</f>
        <v>1750</v>
      </c>
      <c r="D13" s="24"/>
      <c r="F13" s="19"/>
    </row>
    <row r="14" spans="1:6" x14ac:dyDescent="0.25">
      <c r="A14" s="16" t="s">
        <v>15</v>
      </c>
      <c r="B14" s="20"/>
      <c r="C14" s="21">
        <f>C5</f>
        <v>4500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6250</v>
      </c>
      <c r="D16" s="22">
        <v>6300</v>
      </c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BUA</v>
      </c>
      <c r="B18" s="7"/>
      <c r="C18" s="31">
        <v>270</v>
      </c>
      <c r="D18" s="31">
        <v>270</v>
      </c>
      <c r="F18" s="19"/>
    </row>
    <row r="19" spans="1:6" x14ac:dyDescent="0.25">
      <c r="A19" s="16" t="s">
        <v>74</v>
      </c>
      <c r="B19" s="6"/>
      <c r="C19" s="32">
        <f>C18*C16</f>
        <v>1687500</v>
      </c>
      <c r="D19" s="32">
        <f>D18*D16</f>
        <v>1701000</v>
      </c>
      <c r="E19" s="69"/>
      <c r="F19" s="33"/>
    </row>
    <row r="20" spans="1:6" x14ac:dyDescent="0.25">
      <c r="A20" s="16" t="s">
        <v>24</v>
      </c>
      <c r="C20" s="34">
        <f>C19*90%</f>
        <v>1518750</v>
      </c>
      <c r="D20" s="34">
        <f>D19*90%</f>
        <v>1530900</v>
      </c>
      <c r="F20" s="19"/>
    </row>
    <row r="21" spans="1:6" x14ac:dyDescent="0.25">
      <c r="A21" s="16" t="s">
        <v>25</v>
      </c>
      <c r="C21" s="34">
        <f>C19*80%</f>
        <v>1350000</v>
      </c>
      <c r="D21" s="34">
        <f>D19*80%</f>
        <v>1360800</v>
      </c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675000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3515.625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T10" sqref="T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374.85629999999998</v>
      </c>
      <c r="C2" s="4">
        <f t="shared" ref="C2:C16" si="1">B2*1.2</f>
        <v>449.82755999999995</v>
      </c>
      <c r="D2" s="4">
        <f t="shared" ref="D2:D16" si="2">C2*1.2</f>
        <v>539.79307199999994</v>
      </c>
      <c r="E2" s="5">
        <f t="shared" ref="E2:E16" si="3">R2</f>
        <v>3000000</v>
      </c>
      <c r="F2" s="4">
        <f t="shared" ref="F2:F15" si="4">ROUND((E2/B2),0)</f>
        <v>8003</v>
      </c>
      <c r="G2" s="76">
        <f t="shared" ref="G2:G15" si="5">ROUND((E2/C2),0)</f>
        <v>6669</v>
      </c>
      <c r="H2" s="76">
        <f t="shared" ref="H2:H15" si="6">ROUND((E2/D2),0)</f>
        <v>5558</v>
      </c>
      <c r="I2" s="76">
        <f t="shared" ref="I2:I15" si="7">T2</f>
        <v>0</v>
      </c>
      <c r="J2" s="76">
        <f t="shared" ref="J2:J15" si="8">U2</f>
        <v>0</v>
      </c>
      <c r="K2" s="7"/>
      <c r="L2" s="7"/>
      <c r="M2" s="7"/>
      <c r="N2" s="7"/>
      <c r="O2" s="7">
        <v>0</v>
      </c>
      <c r="P2" s="7">
        <f>41.79*10.764</f>
        <v>449.82755999999995</v>
      </c>
      <c r="Q2" s="7">
        <f t="shared" ref="Q2:Q10" si="9">P2/1.2</f>
        <v>374.85629999999998</v>
      </c>
      <c r="R2" s="77">
        <v>3000000</v>
      </c>
      <c r="S2" s="77" t="s">
        <v>86</v>
      </c>
    </row>
    <row r="3" spans="1:19" x14ac:dyDescent="0.25">
      <c r="A3" s="4">
        <v>2</v>
      </c>
      <c r="B3" s="4">
        <f t="shared" si="0"/>
        <v>564.35651999999993</v>
      </c>
      <c r="C3" s="4">
        <f t="shared" si="1"/>
        <v>677.22782399999994</v>
      </c>
      <c r="D3" s="4">
        <f t="shared" si="2"/>
        <v>812.67338879999988</v>
      </c>
      <c r="E3" s="5">
        <f t="shared" si="3"/>
        <v>4800000</v>
      </c>
      <c r="F3" s="4">
        <f t="shared" si="4"/>
        <v>8505</v>
      </c>
      <c r="G3" s="76">
        <f t="shared" si="5"/>
        <v>7088</v>
      </c>
      <c r="H3" s="76">
        <f t="shared" si="6"/>
        <v>5906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f>52.43*10.764</f>
        <v>564.35651999999993</v>
      </c>
      <c r="R3" s="77">
        <v>4800000</v>
      </c>
      <c r="S3" s="77" t="s">
        <v>87</v>
      </c>
    </row>
    <row r="4" spans="1:19" x14ac:dyDescent="0.25">
      <c r="A4" s="4">
        <v>3</v>
      </c>
      <c r="B4" s="4">
        <f t="shared" si="0"/>
        <v>265.00968</v>
      </c>
      <c r="C4" s="4">
        <f t="shared" si="1"/>
        <v>318.011616</v>
      </c>
      <c r="D4" s="4">
        <f t="shared" si="2"/>
        <v>381.6139392</v>
      </c>
      <c r="E4" s="5">
        <f t="shared" si="3"/>
        <v>1650000</v>
      </c>
      <c r="F4" s="4">
        <f t="shared" si="4"/>
        <v>6226</v>
      </c>
      <c r="G4" s="4">
        <f t="shared" si="5"/>
        <v>5188</v>
      </c>
      <c r="H4" s="4">
        <f t="shared" si="6"/>
        <v>4324</v>
      </c>
      <c r="I4" s="4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>
        <f>24.62*10.764</f>
        <v>265.00968</v>
      </c>
      <c r="R4" s="2">
        <v>1650000</v>
      </c>
      <c r="S4" s="2" t="s">
        <v>88</v>
      </c>
    </row>
    <row r="5" spans="1:19" x14ac:dyDescent="0.25">
      <c r="A5" s="4">
        <v>4</v>
      </c>
      <c r="B5" s="4">
        <f t="shared" si="0"/>
        <v>235</v>
      </c>
      <c r="C5" s="4">
        <f t="shared" si="1"/>
        <v>282</v>
      </c>
      <c r="D5" s="4">
        <f t="shared" si="2"/>
        <v>338.4</v>
      </c>
      <c r="E5" s="5">
        <f t="shared" si="3"/>
        <v>2350000</v>
      </c>
      <c r="F5" s="4">
        <f t="shared" si="4"/>
        <v>10000</v>
      </c>
      <c r="G5" s="76">
        <f t="shared" si="5"/>
        <v>8333</v>
      </c>
      <c r="H5" s="76">
        <f t="shared" si="6"/>
        <v>6944</v>
      </c>
      <c r="I5" s="76">
        <f t="shared" si="7"/>
        <v>0</v>
      </c>
      <c r="J5" s="76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235</v>
      </c>
      <c r="R5" s="77">
        <v>2350000</v>
      </c>
      <c r="S5" s="2"/>
    </row>
    <row r="6" spans="1:19" x14ac:dyDescent="0.25">
      <c r="A6" s="4">
        <v>5</v>
      </c>
      <c r="B6" s="4">
        <f t="shared" si="0"/>
        <v>380</v>
      </c>
      <c r="C6" s="4">
        <f t="shared" si="1"/>
        <v>456</v>
      </c>
      <c r="D6" s="4">
        <f t="shared" si="2"/>
        <v>547.19999999999993</v>
      </c>
      <c r="E6" s="5">
        <f t="shared" si="3"/>
        <v>2300000</v>
      </c>
      <c r="F6" s="4">
        <f t="shared" si="4"/>
        <v>6053</v>
      </c>
      <c r="G6" s="76">
        <f t="shared" si="5"/>
        <v>5044</v>
      </c>
      <c r="H6" s="76">
        <f t="shared" si="6"/>
        <v>4203</v>
      </c>
      <c r="I6" s="76">
        <f t="shared" si="7"/>
        <v>0</v>
      </c>
      <c r="J6" s="76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380</v>
      </c>
      <c r="R6" s="77">
        <v>2300000</v>
      </c>
      <c r="S6" s="2"/>
    </row>
    <row r="7" spans="1:19" x14ac:dyDescent="0.25">
      <c r="A7" s="4">
        <v>6</v>
      </c>
      <c r="B7" s="4">
        <f t="shared" si="0"/>
        <v>316.66666666666669</v>
      </c>
      <c r="C7" s="4">
        <f t="shared" si="1"/>
        <v>380</v>
      </c>
      <c r="D7" s="4">
        <f t="shared" si="2"/>
        <v>456</v>
      </c>
      <c r="E7" s="5">
        <f t="shared" si="3"/>
        <v>2400000</v>
      </c>
      <c r="F7" s="4">
        <f t="shared" si="4"/>
        <v>7579</v>
      </c>
      <c r="G7" s="76">
        <f t="shared" si="5"/>
        <v>6316</v>
      </c>
      <c r="H7" s="76">
        <f t="shared" si="6"/>
        <v>5263</v>
      </c>
      <c r="I7" s="76">
        <f t="shared" si="7"/>
        <v>0</v>
      </c>
      <c r="J7" s="76">
        <f t="shared" si="8"/>
        <v>0</v>
      </c>
      <c r="K7" s="7"/>
      <c r="L7" s="7"/>
      <c r="M7" s="7"/>
      <c r="N7" s="7"/>
      <c r="O7" s="7">
        <v>0</v>
      </c>
      <c r="P7" s="7">
        <v>380</v>
      </c>
      <c r="Q7" s="7">
        <f t="shared" si="9"/>
        <v>316.66666666666669</v>
      </c>
      <c r="R7" s="77">
        <v>2400000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 t="s">
        <v>89</v>
      </c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75</v>
      </c>
      <c r="D28" s="71" t="s">
        <v>85</v>
      </c>
      <c r="F28" s="56" t="s">
        <v>71</v>
      </c>
      <c r="G28" s="56">
        <v>202</v>
      </c>
      <c r="H28" s="10">
        <f>G28*1.2</f>
        <v>242.39999999999998</v>
      </c>
      <c r="I28" s="10">
        <f>G31/H28</f>
        <v>7240.0990099009905</v>
      </c>
    </row>
    <row r="29" spans="1:19" s="10" customFormat="1" x14ac:dyDescent="0.25">
      <c r="C29" s="71" t="s">
        <v>1</v>
      </c>
      <c r="D29" s="71">
        <v>1650000</v>
      </c>
      <c r="F29" s="56" t="s">
        <v>72</v>
      </c>
      <c r="G29" s="56">
        <v>270</v>
      </c>
      <c r="H29" s="10">
        <f>G29/G28</f>
        <v>1.3366336633663367</v>
      </c>
      <c r="I29" s="10">
        <f>G29*4483</f>
        <v>1210410</v>
      </c>
    </row>
    <row r="30" spans="1:19" s="10" customFormat="1" x14ac:dyDescent="0.25">
      <c r="F30" s="56" t="s">
        <v>73</v>
      </c>
      <c r="G30" s="56">
        <v>6500</v>
      </c>
    </row>
    <row r="31" spans="1:19" s="10" customFormat="1" x14ac:dyDescent="0.25">
      <c r="C31" s="74"/>
      <c r="D31" s="74"/>
      <c r="F31" s="74" t="s">
        <v>74</v>
      </c>
      <c r="G31" s="74">
        <f>G29*G30</f>
        <v>1755000</v>
      </c>
      <c r="H31" s="10">
        <f>G31/D29</f>
        <v>1.0636363636363637</v>
      </c>
      <c r="I31" s="10">
        <f>G31/G29</f>
        <v>6500</v>
      </c>
    </row>
    <row r="32" spans="1:19" s="10" customFormat="1" x14ac:dyDescent="0.25">
      <c r="C32" s="74"/>
      <c r="D32" s="74"/>
      <c r="F32" s="74" t="s">
        <v>24</v>
      </c>
      <c r="G32" s="74">
        <f>G31*90%</f>
        <v>1579500</v>
      </c>
    </row>
    <row r="33" spans="3:7" s="10" customFormat="1" x14ac:dyDescent="0.25">
      <c r="C33" s="74"/>
      <c r="D33" s="74"/>
      <c r="F33" s="74" t="s">
        <v>25</v>
      </c>
      <c r="G33" s="74">
        <f>G31*80%</f>
        <v>1404000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4" workbookViewId="0">
      <selection activeCell="O42" sqref="O42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2023-08-28T09:45:49Z</dcterms:modified>
</cp:coreProperties>
</file>