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Churchgate_Kiran Rathod\"/>
    </mc:Choice>
  </mc:AlternateContent>
  <xr:revisionPtr revIDLastSave="0" documentId="13_ncr:1_{CDA99FFC-5AA1-4D79-A416-023DB4F083DC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2" i="4" l="1"/>
  <c r="P11" i="4"/>
  <c r="Q10" i="4"/>
  <c r="P9" i="4"/>
  <c r="G31" i="4"/>
  <c r="P5" i="4" l="1"/>
  <c r="P3" i="4"/>
  <c r="Q3" i="4" s="1"/>
  <c r="B3" i="4" s="1"/>
  <c r="C3" i="4" s="1"/>
  <c r="D3" i="4" s="1"/>
  <c r="P2" i="4"/>
  <c r="Q2" i="4" s="1"/>
  <c r="B2" i="4" s="1"/>
  <c r="C2" i="4" s="1"/>
  <c r="C5" i="25"/>
  <c r="C4" i="25"/>
  <c r="C3" i="25"/>
  <c r="P4" i="4"/>
  <c r="P6" i="4"/>
  <c r="B6" i="4"/>
  <c r="C6" i="4" s="1"/>
  <c r="P7" i="4"/>
  <c r="B7" i="4" s="1"/>
  <c r="C7" i="4" s="1"/>
  <c r="D7" i="4" s="1"/>
  <c r="P8" i="4"/>
  <c r="Q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<sst xmlns="http://schemas.openxmlformats.org/spreadsheetml/2006/main" count="135" uniqueCount="93">
  <si>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</si>
  <si>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</si>
  <si>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</si>
  <si>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</si>
  <si>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</si>
  <si>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</si>
  <si>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</si>
  <si>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</si>
  <si>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</si>
  <si>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</si>
  <si>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</si>
  <si>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</si>
  <si>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</si>
  <si>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</si>
  <si>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</si>
  <si>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</si>
  <si>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</si>
  <si>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</si>
  <si>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</si>
  <si>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</si>
  <si>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</si>
  <si>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</si>
  <si>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</si>
  <si>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</si>
  <si>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</si>
  <si>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</si>
  <si>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</si>
  <si>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</si>
  <si>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</si>
  <si>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</si>
  <si>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</si>
  <si>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</si>
  <si>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</si>
  <si>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</si>
  <si>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</si>
  <si>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</si>
  <si>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</si>
  <si>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</si>
  <si>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</si>
  <si>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</si>
  <si>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</si>
  <si>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</si>
  <si>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</si>
  <si>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</si>
  <si>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</si>
  <si>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</si>
  <si>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</si>
  <si>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</si>
  <si>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</si>
  <si>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</si>
  <si>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</si>
  <si>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</si>
  <si>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</si>
  <si>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</si>
  <si>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</si>
  <si>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</si>
  <si>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</si>
  <si>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</si>
  <si>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</si>
  <si>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</si>
  <si>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</si>
  <si>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</si>
  <si>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</si>
  <si>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</si>
  <si>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</si>
  <si>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</si>
  <si>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</si>
  <si>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</si>
  <si>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</si>
  <si>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</si>
  <si>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</si>
  <si>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</si>
  <si>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</si>
  <si>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</si>
  <si>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</si>
  <si>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</si>
  <si>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</si>
  <si>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</si>
  <si>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</si>
  <si>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</si>
  <si>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</si>
  <si>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</si>
  <si>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</si>
  <si>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</si>
  <si>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OC-2013</t>
  </si>
  <si>
    <t>06.01.2016</t>
  </si>
  <si>
    <t>IGR-11.01.23</t>
  </si>
  <si>
    <t>IGR-29.03.23</t>
  </si>
  <si>
    <t>MCA</t>
  </si>
  <si>
    <t>IGR-14.07.23</t>
  </si>
  <si>
    <t>IGR-15.06.23</t>
  </si>
  <si>
    <t>IGR-16.06.23</t>
  </si>
  <si>
    <t>IGR-29.05.23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</si>
</sst>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AD665E-A936-49E6-AE90-923F7FFFF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0CD38A-2437-283C-5C78-BA750A4E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21F4E6-5671-2CD0-534C-B4BB968D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4F0EF-3121-FB2C-F617-F453D784B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516379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5F31B-34AD-5DB6-CE3B-C9F77AD76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37179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97305</xdr:colOff>
      <xdr:row>50</xdr:row>
      <xdr:rowOff>10783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E89611-276A-4C57-76E8-13B0385AA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27705" cy="90119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24</xdr:col>
      <xdr:colOff>106832</xdr:colOff>
      <xdr:row>98</xdr:row>
      <xdr:rowOff>77460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F48A5-9456-4711-A336-8BFE32D61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82125"/>
          <a:ext cx="14737232" cy="9030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78253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8A9C26-DCD6-8463-7F05-394459381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08653" cy="90404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24</xdr:col>
      <xdr:colOff>211621</xdr:colOff>
      <xdr:row>96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42EB89-F016-F7A7-1469-066C4C64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34500"/>
          <a:ext cx="14842021" cy="906906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183042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BB3E4-67B3-BE68-C5C0-DFD31F99D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13442" cy="9059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173516</xdr:colOff>
      <xdr:row>95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0ECC40-D0D3-538F-1657-664D27D34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803916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87779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C95C99-8996-3173-9541-19557C1E6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18179" cy="89071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24</xdr:col>
      <xdr:colOff>154463</xdr:colOff>
      <xdr:row>95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A3422E-CBB8-B3F4-A04C-710832725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784863" cy="8992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B12F9-5897-6628-18E2-117B156D6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FC309-047F-9DFA-E29F-09BBDD94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6" sqref="L16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288984.69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318384.69</v>
      </c>
      <c r="D9" s="63" t="s">
        <v>62</v>
      </c>
      <c r="E9" s="64">
        <f>C9/10.764</f>
        <v>29578.659420289856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10</v>
      </c>
      <c r="D13" s="70">
        <f>D12-C13</f>
        <v>90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61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>
      <selection activeCell="A49" sqref="A4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D6389-3D73-4B8A-A02F-DF972FF5605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I6" sqref="I6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9200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6700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50</v>
      </c>
      <c r="D8" s="26">
        <v>2013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15</v>
      </c>
      <c r="D10" s="26"/>
      <c r="F10" s="19"/>
    </row>
    <row r="11" spans="1:6" x14ac:dyDescent="0.25">
      <c r="A11" s="16"/>
      <c r="B11" s="27"/>
      <c r="C11" s="28">
        <f>C10%</f>
        <v>0.15</v>
      </c>
      <c r="D11" s="28"/>
      <c r="F11" s="19"/>
    </row>
    <row r="12" spans="1:6" x14ac:dyDescent="0.25">
      <c r="A12" s="16" t="s">
        <v>21</v>
      </c>
      <c r="B12" s="20"/>
      <c r="C12" s="21">
        <f>C6*C11</f>
        <v>375</v>
      </c>
      <c r="D12" s="24"/>
      <c r="F12" s="19"/>
    </row>
    <row r="13" spans="1:6" x14ac:dyDescent="0.25">
      <c r="A13" s="16" t="s">
        <v>22</v>
      </c>
      <c r="B13" s="20"/>
      <c r="C13" s="21">
        <f>C6-C12</f>
        <v>2125</v>
      </c>
      <c r="D13" s="24"/>
      <c r="F13" s="19"/>
    </row>
    <row r="14" spans="1:6" x14ac:dyDescent="0.25">
      <c r="A14" s="16" t="s">
        <v>15</v>
      </c>
      <c r="B14" s="20"/>
      <c r="C14" s="21">
        <f>C5</f>
        <v>6700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8825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375</v>
      </c>
      <c r="D18" s="26"/>
      <c r="F18" s="19"/>
    </row>
    <row r="19" spans="1:6" x14ac:dyDescent="0.25">
      <c r="A19" s="16" t="s">
        <v>73</v>
      </c>
      <c r="B19" s="6"/>
      <c r="C19" s="32">
        <f>C18*C16</f>
        <v>3309375</v>
      </c>
      <c r="D19" s="33"/>
      <c r="E19" s="70"/>
      <c r="F19" s="34"/>
    </row>
    <row r="20" spans="1:6" x14ac:dyDescent="0.25">
      <c r="A20" s="16" t="s">
        <v>24</v>
      </c>
      <c r="C20" s="35">
        <f>C19*90%</f>
        <v>2978437.5</v>
      </c>
      <c r="D20" s="32"/>
      <c r="F20" s="19"/>
    </row>
    <row r="21" spans="1:6" x14ac:dyDescent="0.25">
      <c r="A21" s="16" t="s">
        <v>25</v>
      </c>
      <c r="C21" s="35">
        <f>C19*80%</f>
        <v>2647500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937500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6894.53125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375.12539999999996</v>
      </c>
      <c r="C2" s="4">
        <f t="shared" ref="C2:C16" si="1">B2*1.2</f>
        <v>450.15047999999996</v>
      </c>
      <c r="D2" s="4">
        <f t="shared" ref="D2:D16" si="2">C2*1.2</f>
        <v>540.18057599999997</v>
      </c>
      <c r="E2" s="5">
        <f t="shared" ref="E2:E16" si="3">R2</f>
        <v>3700000</v>
      </c>
      <c r="F2" s="4">
        <f t="shared" ref="F2:F15" si="4">ROUND((E2/B2),0)</f>
        <v>9863</v>
      </c>
      <c r="G2" s="4">
        <f t="shared" ref="G2:G15" si="5">ROUND((E2/C2),0)</f>
        <v>8219</v>
      </c>
      <c r="H2" s="4">
        <f t="shared" ref="H2:H15" si="6">ROUND((E2/D2),0)</f>
        <v>6850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41.82*10.764</f>
        <v>450.15047999999996</v>
      </c>
      <c r="Q2">
        <f t="shared" ref="Q2:Q10" si="9">P2/1.2</f>
        <v>375.12539999999996</v>
      </c>
      <c r="R2" s="2">
        <v>3700000</v>
      </c>
      <c r="S2" s="2" t="s">
        <v>86</v>
      </c>
    </row>
    <row r="3" spans="1:19" x14ac:dyDescent="0.25">
      <c r="A3" s="4">
        <v>2</v>
      </c>
      <c r="B3" s="4">
        <f t="shared" si="0"/>
        <v>535.15019999999993</v>
      </c>
      <c r="C3" s="4">
        <f t="shared" si="1"/>
        <v>642.18023999999991</v>
      </c>
      <c r="D3" s="4">
        <f t="shared" si="2"/>
        <v>770.61628799999983</v>
      </c>
      <c r="E3" s="5">
        <f t="shared" si="3"/>
        <v>5200000</v>
      </c>
      <c r="F3" s="4">
        <f t="shared" si="4"/>
        <v>9717</v>
      </c>
      <c r="G3" s="4">
        <f t="shared" si="5"/>
        <v>8097</v>
      </c>
      <c r="H3" s="4">
        <f t="shared" si="6"/>
        <v>6748</v>
      </c>
      <c r="I3" s="4">
        <f t="shared" si="7"/>
        <v>0</v>
      </c>
      <c r="J3" s="4">
        <f t="shared" si="8"/>
        <v>0</v>
      </c>
      <c r="O3">
        <v>0</v>
      </c>
      <c r="P3">
        <f>59.66*10.764</f>
        <v>642.18023999999991</v>
      </c>
      <c r="Q3">
        <f t="shared" si="9"/>
        <v>535.15019999999993</v>
      </c>
      <c r="R3" s="2">
        <v>5200000</v>
      </c>
      <c r="S3" s="2" t="s">
        <v>87</v>
      </c>
    </row>
    <row r="4" spans="1:19" x14ac:dyDescent="0.25">
      <c r="A4" s="4">
        <v>3</v>
      </c>
      <c r="B4" s="4">
        <f t="shared" si="0"/>
        <v>379</v>
      </c>
      <c r="C4" s="4">
        <f t="shared" si="1"/>
        <v>454.8</v>
      </c>
      <c r="D4" s="4">
        <f t="shared" si="2"/>
        <v>545.76</v>
      </c>
      <c r="E4" s="5">
        <f t="shared" si="3"/>
        <v>3450000</v>
      </c>
      <c r="F4" s="78">
        <f t="shared" si="4"/>
        <v>9103</v>
      </c>
      <c r="G4" s="78">
        <f t="shared" si="5"/>
        <v>7586</v>
      </c>
      <c r="H4" s="78">
        <f t="shared" si="6"/>
        <v>6321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379</v>
      </c>
      <c r="R4" s="79">
        <v>3450000</v>
      </c>
      <c r="S4" s="2"/>
    </row>
    <row r="5" spans="1:19" x14ac:dyDescent="0.25">
      <c r="A5" s="4">
        <v>4</v>
      </c>
      <c r="B5" s="4">
        <f t="shared" si="0"/>
        <v>390</v>
      </c>
      <c r="C5" s="4">
        <f t="shared" si="1"/>
        <v>468</v>
      </c>
      <c r="D5" s="4">
        <f t="shared" si="2"/>
        <v>561.6</v>
      </c>
      <c r="E5" s="5">
        <f t="shared" si="3"/>
        <v>3480000</v>
      </c>
      <c r="F5" s="78">
        <f t="shared" si="4"/>
        <v>8923</v>
      </c>
      <c r="G5" s="78">
        <f t="shared" si="5"/>
        <v>7436</v>
      </c>
      <c r="H5" s="78">
        <f t="shared" si="6"/>
        <v>6197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390</v>
      </c>
      <c r="R5" s="79">
        <v>3480000</v>
      </c>
      <c r="S5" s="2"/>
    </row>
    <row r="6" spans="1:19" x14ac:dyDescent="0.25">
      <c r="A6" s="4">
        <v>5</v>
      </c>
      <c r="B6" s="4">
        <f t="shared" si="0"/>
        <v>425</v>
      </c>
      <c r="C6" s="4">
        <f t="shared" si="1"/>
        <v>510</v>
      </c>
      <c r="D6" s="4">
        <f t="shared" si="2"/>
        <v>612</v>
      </c>
      <c r="E6" s="5">
        <f t="shared" si="3"/>
        <v>3648000</v>
      </c>
      <c r="F6" s="4">
        <f t="shared" si="4"/>
        <v>8584</v>
      </c>
      <c r="G6" s="4">
        <f t="shared" si="5"/>
        <v>7153</v>
      </c>
      <c r="H6" s="4">
        <f t="shared" si="6"/>
        <v>5961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425</v>
      </c>
      <c r="R6" s="2">
        <v>3648000</v>
      </c>
      <c r="S6" s="2"/>
    </row>
    <row r="7" spans="1:19" x14ac:dyDescent="0.25">
      <c r="A7" s="4">
        <v>6</v>
      </c>
      <c r="B7" s="4">
        <f t="shared" si="0"/>
        <v>386</v>
      </c>
      <c r="C7" s="4">
        <f t="shared" si="1"/>
        <v>463.2</v>
      </c>
      <c r="D7" s="4">
        <f t="shared" si="2"/>
        <v>555.83999999999992</v>
      </c>
      <c r="E7" s="5">
        <f t="shared" si="3"/>
        <v>3400000</v>
      </c>
      <c r="F7" s="78">
        <f t="shared" si="4"/>
        <v>8808</v>
      </c>
      <c r="G7" s="78">
        <f t="shared" si="5"/>
        <v>7340</v>
      </c>
      <c r="H7" s="78">
        <f t="shared" si="6"/>
        <v>6117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386</v>
      </c>
      <c r="R7" s="79">
        <v>3400000</v>
      </c>
      <c r="S7" s="2"/>
    </row>
    <row r="8" spans="1:19" x14ac:dyDescent="0.25">
      <c r="A8" s="4">
        <v>7</v>
      </c>
      <c r="B8" s="4">
        <f t="shared" si="0"/>
        <v>380</v>
      </c>
      <c r="C8" s="4">
        <f t="shared" si="1"/>
        <v>456</v>
      </c>
      <c r="D8" s="4">
        <f t="shared" si="2"/>
        <v>547.19999999999993</v>
      </c>
      <c r="E8" s="5">
        <f t="shared" si="3"/>
        <v>3500000</v>
      </c>
      <c r="F8" s="78">
        <f t="shared" si="4"/>
        <v>9211</v>
      </c>
      <c r="G8" s="78">
        <f t="shared" si="5"/>
        <v>7675</v>
      </c>
      <c r="H8" s="78">
        <f t="shared" si="6"/>
        <v>6396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f t="shared" si="10"/>
        <v>0</v>
      </c>
      <c r="Q8" s="7">
        <v>380</v>
      </c>
      <c r="R8" s="79">
        <v>3500000</v>
      </c>
      <c r="S8" s="2"/>
    </row>
    <row r="9" spans="1:19" x14ac:dyDescent="0.25">
      <c r="A9" s="4">
        <v>8</v>
      </c>
      <c r="B9" s="4">
        <f t="shared" si="0"/>
        <v>536.13690000000008</v>
      </c>
      <c r="C9" s="4">
        <f t="shared" si="1"/>
        <v>643.36428000000012</v>
      </c>
      <c r="D9" s="4">
        <f t="shared" si="2"/>
        <v>772.03713600000015</v>
      </c>
      <c r="E9" s="5">
        <f t="shared" si="3"/>
        <v>4800000</v>
      </c>
      <c r="F9" s="4">
        <f t="shared" si="4"/>
        <v>8953</v>
      </c>
      <c r="G9" s="4">
        <f t="shared" si="5"/>
        <v>7461</v>
      </c>
      <c r="H9" s="4">
        <f t="shared" si="6"/>
        <v>6217</v>
      </c>
      <c r="I9" s="4">
        <f t="shared" si="7"/>
        <v>0</v>
      </c>
      <c r="J9" s="4">
        <f t="shared" si="8"/>
        <v>0</v>
      </c>
      <c r="O9">
        <v>0</v>
      </c>
      <c r="P9">
        <f>59.77*10.764</f>
        <v>643.36428000000001</v>
      </c>
      <c r="Q9">
        <f t="shared" si="9"/>
        <v>536.13690000000008</v>
      </c>
      <c r="R9" s="2">
        <v>4800000</v>
      </c>
      <c r="S9" s="2" t="s">
        <v>89</v>
      </c>
    </row>
    <row r="10" spans="1:19" x14ac:dyDescent="0.25">
      <c r="A10" s="4">
        <v>9</v>
      </c>
      <c r="B10" s="4">
        <f t="shared" si="0"/>
        <v>378.03167999999994</v>
      </c>
      <c r="C10" s="4">
        <f t="shared" si="1"/>
        <v>453.63801599999994</v>
      </c>
      <c r="D10" s="4">
        <f t="shared" si="2"/>
        <v>544.36561919999986</v>
      </c>
      <c r="E10" s="5">
        <f t="shared" si="3"/>
        <v>3690000</v>
      </c>
      <c r="F10" s="4">
        <f t="shared" si="4"/>
        <v>9761</v>
      </c>
      <c r="G10" s="4">
        <f t="shared" si="5"/>
        <v>8134</v>
      </c>
      <c r="H10" s="4">
        <f t="shared" si="6"/>
        <v>6779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>35.12*10.764</f>
        <v>378.03167999999994</v>
      </c>
      <c r="R10" s="2">
        <v>3690000</v>
      </c>
      <c r="S10" s="2" t="s">
        <v>90</v>
      </c>
    </row>
    <row r="11" spans="1:19" x14ac:dyDescent="0.25">
      <c r="A11" s="4">
        <v>10</v>
      </c>
      <c r="B11" s="4">
        <f t="shared" si="0"/>
        <v>378.08549999999997</v>
      </c>
      <c r="C11" s="4">
        <f t="shared" si="1"/>
        <v>453.70259999999996</v>
      </c>
      <c r="D11" s="4">
        <f t="shared" si="2"/>
        <v>544.44311999999991</v>
      </c>
      <c r="E11" s="5">
        <f t="shared" si="3"/>
        <v>3300000</v>
      </c>
      <c r="F11" s="78">
        <f t="shared" si="4"/>
        <v>8728</v>
      </c>
      <c r="G11" s="78">
        <f t="shared" si="5"/>
        <v>7273</v>
      </c>
      <c r="H11" s="78">
        <f t="shared" si="6"/>
        <v>6061</v>
      </c>
      <c r="I11" s="78">
        <f t="shared" si="7"/>
        <v>0</v>
      </c>
      <c r="J11" s="78">
        <f t="shared" si="8"/>
        <v>0</v>
      </c>
      <c r="K11" s="7"/>
      <c r="L11" s="7"/>
      <c r="M11" s="7"/>
      <c r="N11" s="7"/>
      <c r="O11" s="7">
        <v>0</v>
      </c>
      <c r="P11" s="7">
        <f>42.15*10.764</f>
        <v>453.70259999999996</v>
      </c>
      <c r="Q11" s="7">
        <f t="shared" ref="Q11:Q15" si="11">P11/1.2</f>
        <v>378.08549999999997</v>
      </c>
      <c r="R11" s="79">
        <v>3300000</v>
      </c>
      <c r="S11" s="79" t="s">
        <v>91</v>
      </c>
    </row>
    <row r="12" spans="1:19" x14ac:dyDescent="0.25">
      <c r="A12" s="4">
        <v>11</v>
      </c>
      <c r="B12" s="4">
        <f t="shared" si="0"/>
        <v>378.17519999999996</v>
      </c>
      <c r="C12" s="4">
        <f t="shared" si="1"/>
        <v>453.81023999999996</v>
      </c>
      <c r="D12" s="4">
        <f t="shared" si="2"/>
        <v>544.57228799999996</v>
      </c>
      <c r="E12" s="5">
        <f t="shared" si="3"/>
        <v>3100000</v>
      </c>
      <c r="F12" s="78">
        <f t="shared" si="4"/>
        <v>8197</v>
      </c>
      <c r="G12" s="78">
        <f t="shared" si="5"/>
        <v>6831</v>
      </c>
      <c r="H12" s="78">
        <f t="shared" si="6"/>
        <v>5693</v>
      </c>
      <c r="I12" s="78">
        <f t="shared" si="7"/>
        <v>0</v>
      </c>
      <c r="J12" s="78">
        <f t="shared" si="8"/>
        <v>0</v>
      </c>
      <c r="K12" s="7"/>
      <c r="L12" s="7"/>
      <c r="M12" s="7"/>
      <c r="N12" s="7"/>
      <c r="O12" s="7">
        <v>0</v>
      </c>
      <c r="P12" s="7">
        <f>42.16*10.764</f>
        <v>453.81023999999991</v>
      </c>
      <c r="Q12" s="7">
        <f t="shared" si="11"/>
        <v>378.17519999999996</v>
      </c>
      <c r="R12" s="79">
        <v>3100000</v>
      </c>
      <c r="S12" s="79" t="s">
        <v>92</v>
      </c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1:P15" si="12">O13/1.2</f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88</v>
      </c>
      <c r="G27" s="57">
        <v>359</v>
      </c>
    </row>
    <row r="28" spans="1:19" s="10" customFormat="1" x14ac:dyDescent="0.25">
      <c r="C28" s="72" t="s">
        <v>74</v>
      </c>
      <c r="D28" s="72" t="s">
        <v>85</v>
      </c>
      <c r="F28" s="57" t="s">
        <v>83</v>
      </c>
      <c r="G28" s="57">
        <v>375</v>
      </c>
    </row>
    <row r="29" spans="1:19" s="10" customFormat="1" x14ac:dyDescent="0.25">
      <c r="C29" s="72" t="s">
        <v>1</v>
      </c>
      <c r="D29" s="72">
        <v>2495000</v>
      </c>
      <c r="F29" s="57" t="s">
        <v>71</v>
      </c>
      <c r="G29" s="57">
        <v>450</v>
      </c>
      <c r="H29" s="10">
        <f>G29/G28</f>
        <v>1.2</v>
      </c>
    </row>
    <row r="30" spans="1:19" s="10" customFormat="1" x14ac:dyDescent="0.25">
      <c r="F30" s="57" t="s">
        <v>72</v>
      </c>
      <c r="G30" s="57">
        <v>9000</v>
      </c>
    </row>
    <row r="31" spans="1:19" s="10" customFormat="1" x14ac:dyDescent="0.25">
      <c r="C31" s="75"/>
      <c r="D31" s="75"/>
      <c r="F31" s="75" t="s">
        <v>73</v>
      </c>
      <c r="G31" s="75">
        <f>G28*G30</f>
        <v>3375000</v>
      </c>
      <c r="H31" s="10">
        <f>G31/D29</f>
        <v>1.3527054108216432</v>
      </c>
    </row>
    <row r="32" spans="1:19" s="10" customFormat="1" x14ac:dyDescent="0.25">
      <c r="C32" s="75"/>
      <c r="D32" s="75"/>
      <c r="F32" s="75" t="s">
        <v>24</v>
      </c>
      <c r="G32" s="75">
        <f>G31*90%</f>
        <v>3037500</v>
      </c>
    </row>
    <row r="33" spans="3:7" s="10" customFormat="1" x14ac:dyDescent="0.25">
      <c r="C33" s="75"/>
      <c r="D33" s="75"/>
      <c r="F33" s="75" t="s">
        <v>25</v>
      </c>
      <c r="G33" s="75">
        <f>G31*80%</f>
        <v>2700000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32" zoomScaleNormal="100" workbookViewId="0">
      <selection activeCell="A52" sqref="A5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2" zoomScaleNormal="100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2023-09-01T10:04:52Z</dcterms:modified>
</cp:coreProperties>
</file>